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220" windowWidth="18080" windowHeight="14780" firstSheet="2" activeTab="5"/>
  </bookViews>
  <sheets>
    <sheet name="Теплекс" sheetId="1" r:id="rId1"/>
    <sheet name="Styrofoam" sheetId="2" r:id="rId2"/>
    <sheet name="Пеноплекс" sheetId="3" r:id="rId3"/>
    <sheet name="Примарлекс,стироплекс" sheetId="4" r:id="rId4"/>
    <sheet name="Технониколь" sheetId="5" r:id="rId5"/>
    <sheet name="TECHNO" sheetId="6" r:id="rId6"/>
    <sheet name="URSA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<sst xmlns="http://schemas.openxmlformats.org/spreadsheetml/2006/main" count="521" uniqueCount="234">
  <si>
    <t>1 867,00 руб</t>
  </si>
  <si>
    <t>УРСА П-30-У20-1250х600х50мм</t>
  </si>
  <si>
    <t>УРСА П-30-У10-1250х600х100мм</t>
  </si>
  <si>
    <t>УРСА ФАСАД 1250х600х100мм</t>
  </si>
  <si>
    <t>2 829,00 руб</t>
  </si>
  <si>
    <t>2 405,00 руб</t>
  </si>
  <si>
    <t>УРСА ФАСАД 1250х600х50мм</t>
  </si>
  <si>
    <t>2 544,00руб</t>
  </si>
  <si>
    <t>2 163,00 руб</t>
  </si>
  <si>
    <t>Универальные плиты 1000х600х50мм</t>
  </si>
  <si>
    <t>1 470,00 руб</t>
  </si>
  <si>
    <t>1 250,00 руб</t>
  </si>
  <si>
    <t>Тел/факс (495) 371-33-78;</t>
  </si>
  <si>
    <t xml:space="preserve">  379-47-38,</t>
  </si>
  <si>
    <t>ул. Окская д.13</t>
  </si>
  <si>
    <t>ВНИМАНИЕ: Уважаемые покупатели ,наличие материалов и цены , уточняйте у наших менеджеров.</t>
  </si>
  <si>
    <t>Марка материала</t>
  </si>
  <si>
    <t>Розница</t>
  </si>
  <si>
    <t>Мини-опт</t>
  </si>
  <si>
    <t>Основа</t>
  </si>
  <si>
    <t>Длинна (мм)</t>
  </si>
  <si>
    <t>Толщина (мм)</t>
  </si>
  <si>
    <t>М³</t>
  </si>
  <si>
    <t>Роклайт</t>
  </si>
  <si>
    <t>Базальт</t>
  </si>
  <si>
    <t>50-150</t>
  </si>
  <si>
    <t>Технолайт Экстра</t>
  </si>
  <si>
    <t>50-200</t>
  </si>
  <si>
    <t>0,302-0,461</t>
  </si>
  <si>
    <t>Технолайт Оптима</t>
  </si>
  <si>
    <t>0,302-0,432</t>
  </si>
  <si>
    <t>Техноблок Стандарт</t>
  </si>
  <si>
    <t>Техновент Стандарт</t>
  </si>
  <si>
    <t>0,173-0,288</t>
  </si>
  <si>
    <t>Техновент Оптима</t>
  </si>
  <si>
    <t>0,151-0,324</t>
  </si>
  <si>
    <t>Техновент Проф</t>
  </si>
  <si>
    <t>Технофас</t>
  </si>
  <si>
    <t>60-70</t>
  </si>
  <si>
    <t>0,173-0,202</t>
  </si>
  <si>
    <t>80-200</t>
  </si>
  <si>
    <t>0,130-0,288</t>
  </si>
  <si>
    <t>Техноруф Н 30</t>
  </si>
  <si>
    <t>Техноруф 45</t>
  </si>
  <si>
    <t>0,144-0,288</t>
  </si>
  <si>
    <t>Техноруф В 60</t>
  </si>
  <si>
    <t>Техновент Двойной</t>
  </si>
  <si>
    <t>Технофас Двойной</t>
  </si>
  <si>
    <t>Техноруф Двойной</t>
  </si>
  <si>
    <t>Техносэндвич С</t>
  </si>
  <si>
    <t>1200х600/627</t>
  </si>
  <si>
    <t>100-122</t>
  </si>
  <si>
    <t>0,144-0,184</t>
  </si>
  <si>
    <t>Техносэндвич К</t>
  </si>
  <si>
    <t>50-100</t>
  </si>
  <si>
    <t>0,072-0,173</t>
  </si>
  <si>
    <t>Тел/факс (495) 379-47-38;</t>
  </si>
  <si>
    <t xml:space="preserve">        371-33-78</t>
  </si>
  <si>
    <t>ул. Окская д.13, офис 221</t>
  </si>
  <si>
    <t xml:space="preserve">     8-915-497-21-44</t>
  </si>
  <si>
    <t>Наименование</t>
  </si>
  <si>
    <t>в упаковке</t>
  </si>
  <si>
    <t>На палллете</t>
  </si>
  <si>
    <t>цена</t>
  </si>
  <si>
    <t xml:space="preserve">УРСА </t>
  </si>
  <si>
    <t>штук</t>
  </si>
  <si>
    <t>УРСА Лайт 2х7000х1200х50мм</t>
  </si>
  <si>
    <t>990,00 руб</t>
  </si>
  <si>
    <t>УРСА М-11 2х7000х1200х50мм</t>
  </si>
  <si>
    <t>1 157,00 руб</t>
  </si>
  <si>
    <t>УРСА M-11-2-9000х1200х50 мм</t>
  </si>
  <si>
    <t xml:space="preserve">1 361,00 руб </t>
  </si>
  <si>
    <t>УРСА  M-11-2-9000х600х50мм</t>
  </si>
  <si>
    <t>1 374,00 руб</t>
  </si>
  <si>
    <t>1 168,00 руб</t>
  </si>
  <si>
    <t>УРСА M-11-2-10000х1200х50мм</t>
  </si>
  <si>
    <t>УРСА  M-11-2-10000х1200х100мм</t>
  </si>
  <si>
    <t>УРСА  M-11Ф-9000х1200х100мм</t>
  </si>
  <si>
    <t>1 892,00 руб</t>
  </si>
  <si>
    <t>1 609,00 руб</t>
  </si>
  <si>
    <t>УРСА  M-11Ф-18000х1200х50мм</t>
  </si>
  <si>
    <t>2 331,00 руб</t>
  </si>
  <si>
    <t>1982,00 руб</t>
  </si>
  <si>
    <t>Перегородка 4-7000х610х50мм</t>
  </si>
  <si>
    <t>1 443,50 руб</t>
  </si>
  <si>
    <t>1 228,00 руб</t>
  </si>
  <si>
    <t>УРСА M-15-2-10000х120х80мм</t>
  </si>
  <si>
    <t>1 429,00 руб</t>
  </si>
  <si>
    <t>1 215,00 руб</t>
  </si>
  <si>
    <t>УРСА M-15-12500х1200х50мм</t>
  </si>
  <si>
    <t>УРСА M-15-10000х1200х100мм</t>
  </si>
  <si>
    <t>Скатная крыша 3900х1200х150мм</t>
  </si>
  <si>
    <t>1 700,00 руб</t>
  </si>
  <si>
    <t>1 445,00руб</t>
  </si>
  <si>
    <t>Скатная крыша 3000х1200х200мм</t>
  </si>
  <si>
    <t>УРСА M-25-8000х1200х60мм</t>
  </si>
  <si>
    <t>1 965, 00 руб</t>
  </si>
  <si>
    <t>1 670,00 руб</t>
  </si>
  <si>
    <t>УРСА M-25-9000х1200х50мм</t>
  </si>
  <si>
    <t>УРСА П-15-У24х1250х600-50мм</t>
  </si>
  <si>
    <t>1 530, 00 руб</t>
  </si>
  <si>
    <t>1 300,00 руб</t>
  </si>
  <si>
    <t>УРСА П-15-У12-1250х600х100мм</t>
  </si>
  <si>
    <t>УРСА П-20-У30-1250х600х50мм</t>
  </si>
  <si>
    <t>1 776,00 руб</t>
  </si>
  <si>
    <t>1 510,00 руб</t>
  </si>
  <si>
    <t>УРСА П-20-У15х1250х600х100мм</t>
  </si>
  <si>
    <t>УРСА П-30-У22-1250х600х50мм</t>
  </si>
  <si>
    <t>2 196,00 руб</t>
  </si>
  <si>
    <t>Стироплекс 45 Г4</t>
  </si>
  <si>
    <t>ПРАЙС-ЛИСТ НА ТЕПЛОИЗОЛЯЦИОННЫЕ МАТЕРИАЛЫ ТЕХНОНИКОЛЬ XPS</t>
  </si>
  <si>
    <t>Наименование продукции</t>
  </si>
  <si>
    <t>Геометрические размеры</t>
  </si>
  <si>
    <t>Цена с НДС, руб.</t>
  </si>
  <si>
    <t>Толщина, мм</t>
  </si>
  <si>
    <t>Ширина, мм</t>
  </si>
  <si>
    <t>Длина, мм</t>
  </si>
  <si>
    <t>Плит, шт</t>
  </si>
  <si>
    <r>
      <t>м</t>
    </r>
    <r>
      <rPr>
        <b/>
        <vertAlign val="superscript"/>
        <sz val="10"/>
        <rFont val="Arial"/>
        <family val="2"/>
      </rPr>
      <t>3</t>
    </r>
  </si>
  <si>
    <r>
      <t>м</t>
    </r>
    <r>
      <rPr>
        <b/>
        <vertAlign val="superscript"/>
        <sz val="10"/>
        <rFont val="Arial"/>
        <family val="2"/>
      </rPr>
      <t>2</t>
    </r>
  </si>
  <si>
    <t xml:space="preserve">  ТЕХНОНИКОЛЬ XPS  35 200 
  группа горючести Г1
  прочность на сжатие не менее 0,20 МПа
  форма кромки: L (уступом)</t>
  </si>
  <si>
    <t xml:space="preserve">  ТЕХНОНИКОЛЬ XPS 35 200 Стандарт
  группа горючести Г4
  прочность на сжатие не менее 0,20 МПа
  форма кромки: 30, 50 мм - L , 20 мм- прямая</t>
  </si>
  <si>
    <t>ТЕХНОНИКОЛЬ XPS 30 250 
  группа горючести Г1
  прочность на сжатие не менее 0,25 МПа
  форма кромки: L (уступом)</t>
  </si>
  <si>
    <t>ТЕХНОНИКОЛЬ XPS 30 250 Стандарт
  группа горючести Г4
  прочность на сжатие не менее 0,25 МПа
  форма кромки: L (уступом)</t>
  </si>
  <si>
    <t>ТЕХНОНИКОЛЬ XPS 35 300
  группа горючести Г1
  прочность на сжатие не менее 0,30 МПа
  форма кромки: L (уступом)</t>
  </si>
  <si>
    <t>ТЕХНОНИКОЛЬ XPS 45 500                                                       группа горючести Г4,  прочность на сжатие не менее 0,50 Мпа, форма кромки: L (уступом)</t>
  </si>
  <si>
    <t>ТЕХНОНИКОЛЬ XPS 35(Ф) ФАСАД                                 группа горючести Г1                               прочность на сжатие не менее 0,25 Мпа                             форма кромки: L(уступом)                       Поверхность специально подготовленная для нанесения штукатурных составов</t>
  </si>
  <si>
    <t>ТЕХНОНИКОЛЬ XPS 35-250  КЛИН                             Группа горючести Г1                                                прочность на сжатие 0,25 Мпа                                  форма кромки -прямая</t>
  </si>
  <si>
    <t>3,4 % уклон (плита J)</t>
  </si>
  <si>
    <t xml:space="preserve">3,4 % уклон (плита K) </t>
  </si>
  <si>
    <t>1,7 % уклон (плита A)</t>
  </si>
  <si>
    <t>1,7 % уклон (плита B)</t>
  </si>
  <si>
    <t>Высокоэластичный двухкомпонентный КЛЕЙ Plastimul 2K для приклейки плит к поверхности битумной гидроизоляции</t>
  </si>
  <si>
    <t>Температура нанесения от +5С до +30С</t>
  </si>
  <si>
    <t>Расход для приклеивания плит 1-2 кг/м2</t>
  </si>
  <si>
    <t>Срок хранения один год</t>
  </si>
  <si>
    <t>Упаковка -пластиковое ведро</t>
  </si>
  <si>
    <t>Вес ведра 30 кг</t>
  </si>
  <si>
    <t>время полного высыхания около 3 дней</t>
  </si>
  <si>
    <t>время выработки  смеси 1-2 часа</t>
  </si>
  <si>
    <r>
      <t>ПЕНОПЛЭКС 35.</t>
    </r>
    <r>
      <rPr>
        <sz val="9"/>
        <rFont val="Arial"/>
        <family val="2"/>
      </rPr>
      <t xml:space="preserve"> Плотность 35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прочность на сжатие при 10% деформации 0,25 МПа, водопоглощение за 24 часа не более 0,2% по объему, категория стойкости к огню Г1, теплопроводность при 25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С:    0,028 Вт/(м*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С), раб. диапазон температур -50...+75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</t>
    </r>
  </si>
  <si>
    <r>
      <t>ПЕНОПЛЭКС  45.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Плотность 45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прочность на сжатие при 10% деформации 0,5 МПа, водопоглощение за 24 часа не более 0,2% по объему, категория стойкости к огню Г4, теплопроводность при 25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С: 0,03 Вт/(м*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С), раб. диапазон температур -50...+75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</t>
    </r>
  </si>
  <si>
    <t>600х2400, 4000, 4500, толщина 40, 50, 60, 80, 100</t>
  </si>
  <si>
    <r>
      <t>ЭКОПЛИТ.</t>
    </r>
    <r>
      <rPr>
        <sz val="9"/>
        <rFont val="Arial"/>
        <family val="2"/>
      </rPr>
      <t xml:space="preserve"> Плотность 26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прочность на сжатие при 10% деформации 0,10 МПа, водопоглощение за 24 часа не более 0,8% по объему, категория стойкости к огню Г4, теплопроводность при 25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С:    0,034 Вт/(м*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С), раб. диапазон температур -50...+75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</t>
    </r>
  </si>
  <si>
    <t>600х1200, толщина 30, 50</t>
  </si>
  <si>
    <t>СТИРОПЛЕКС</t>
  </si>
  <si>
    <t>Размеры, мм</t>
  </si>
  <si>
    <r>
      <t>&gt; 300 м</t>
    </r>
    <r>
      <rPr>
        <vertAlign val="superscript"/>
        <sz val="9"/>
        <rFont val="Arial"/>
        <family val="2"/>
      </rPr>
      <t>3</t>
    </r>
  </si>
  <si>
    <t>базовая цена</t>
  </si>
  <si>
    <r>
      <t xml:space="preserve">Стироплекс 35 Г4. </t>
    </r>
    <r>
      <rPr>
        <sz val="9"/>
        <color indexed="8"/>
        <rFont val="Tahoma"/>
        <family val="2"/>
      </rPr>
      <t>Плотность 35 кг/м3, прочность на сжатие при 10% деформации 0,25 МПа, водопоглощение за 24 часа не более 0,2% по объему, категория стойкости к огню Г4, теплопроводность при 25 0С:    0,028 Вт/(м*0С), раб. диапазон температур -50...+75 0С.</t>
    </r>
  </si>
  <si>
    <t>600х1200, толщина  60,50,40</t>
  </si>
  <si>
    <r>
      <t xml:space="preserve">Стироплекс 35 Г1. </t>
    </r>
    <r>
      <rPr>
        <sz val="9"/>
        <color indexed="8"/>
        <rFont val="Tahoma"/>
        <family val="2"/>
      </rPr>
      <t>Плотность 35 кг/м3, прочность на сжатие при 10% деформации 0,25 МПа, водопоглощение за 24 часа не более 0,2% по объему, категория стойкости к огню Г1, теплопроводность при 25 0С:    0,028 Вт/(м*0С), раб. диапазон температур -50...+75 0С.</t>
    </r>
  </si>
  <si>
    <r>
      <t xml:space="preserve">Стироплекс 45. </t>
    </r>
    <r>
      <rPr>
        <sz val="9"/>
        <color indexed="8"/>
        <rFont val="Tahoma"/>
        <family val="2"/>
      </rPr>
      <t>Плотность 45 кг/м3, прочность на сжатие при 10% деформации 0,5 МПа, водопоглощение за 24 часа не более 0,2% по объему, категория стойкости к огню Г4, теплопроводность при 25 0С:    0,03 Вт/(м*0С), раб. диапазон температур -50...+75 0С.</t>
    </r>
  </si>
  <si>
    <t>Толщина</t>
  </si>
  <si>
    <t>Базовая цена</t>
  </si>
  <si>
    <t>Primaplex 35 standard</t>
  </si>
  <si>
    <t>1200х600</t>
  </si>
  <si>
    <t>30, 40, 50, 60, 80, 100</t>
  </si>
  <si>
    <t>Primaplex 35</t>
  </si>
  <si>
    <t>Primaplex 45 standard</t>
  </si>
  <si>
    <t>Primaplex 45</t>
  </si>
  <si>
    <t>Размеры</t>
  </si>
  <si>
    <t>Стироплекс 35 Г4</t>
  </si>
  <si>
    <t>1180х580х50</t>
  </si>
  <si>
    <t>Стироплекс 35 Г1</t>
  </si>
  <si>
    <t>1180х580х40</t>
  </si>
  <si>
    <t>1180х580х30</t>
  </si>
  <si>
    <t>ООО "Альтаком"</t>
  </si>
  <si>
    <t>Тел/факс  379-47-38, 371-33-78</t>
  </si>
  <si>
    <t>Офис: г. Москва</t>
  </si>
  <si>
    <t>8-915-497-21-44</t>
  </si>
  <si>
    <t>ул. Окская д.13 .офис 221</t>
  </si>
  <si>
    <t>e-mail: altastrom@gmail.com</t>
  </si>
  <si>
    <t>www.altastrom.ru</t>
  </si>
  <si>
    <t>Марка</t>
  </si>
  <si>
    <t xml:space="preserve">Толщина </t>
  </si>
  <si>
    <t>Кромка</t>
  </si>
  <si>
    <t>Цена, руб/м.куб.</t>
  </si>
  <si>
    <t>Teplex 35-300</t>
  </si>
  <si>
    <t>прямая</t>
  </si>
  <si>
    <t>прямая/ступенька</t>
  </si>
  <si>
    <t>ступенька</t>
  </si>
  <si>
    <t>Teplex ЭКОНОМ-300</t>
  </si>
  <si>
    <t>Teplex 45-500</t>
  </si>
  <si>
    <t>Описание</t>
  </si>
  <si>
    <t>Толщина,
мм</t>
  </si>
  <si>
    <t>Ширина,
мм</t>
  </si>
  <si>
    <t>Длина,
мм</t>
  </si>
  <si>
    <t>Количество в упаковке</t>
  </si>
  <si>
    <t>Горючесть</t>
  </si>
  <si>
    <t>Теплопроводность</t>
  </si>
  <si>
    <t>м2</t>
  </si>
  <si>
    <t>м3</t>
  </si>
  <si>
    <t>транспорт м3*</t>
  </si>
  <si>
    <t>шт.</t>
  </si>
  <si>
    <t>уп.</t>
  </si>
  <si>
    <t>Вт/м°C</t>
  </si>
  <si>
    <t>Styrofoam 300 A-30</t>
  </si>
  <si>
    <t>Styrofoam 300 A-40</t>
  </si>
  <si>
    <t>Styrofoam 300 A-50</t>
  </si>
  <si>
    <t>Г1</t>
  </si>
  <si>
    <t>λА = 0,032</t>
  </si>
  <si>
    <t>Styrofoam 300 A-60</t>
  </si>
  <si>
    <t>(слабо-</t>
  </si>
  <si>
    <t>λБ = 0,032</t>
  </si>
  <si>
    <t>Styrofoam 300 A-80</t>
  </si>
  <si>
    <t>горючая)</t>
  </si>
  <si>
    <t>Styrofoam 300 A-100</t>
  </si>
  <si>
    <t>Styrofoam 300 A-120</t>
  </si>
  <si>
    <t>Styrofoam IB 250-30</t>
  </si>
  <si>
    <t>Г1
(слабо-горючая)</t>
  </si>
  <si>
    <r>
      <t>λ</t>
    </r>
    <r>
      <rPr>
        <vertAlign val="sub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 xml:space="preserve"> = 0,033
λ</t>
    </r>
    <r>
      <rPr>
        <vertAlign val="subscript"/>
        <sz val="10"/>
        <color indexed="8"/>
        <rFont val="Arial"/>
        <family val="2"/>
      </rPr>
      <t>Б</t>
    </r>
    <r>
      <rPr>
        <sz val="10"/>
        <color indexed="8"/>
        <rFont val="Arial"/>
        <family val="2"/>
      </rPr>
      <t xml:space="preserve"> = 0,034</t>
    </r>
  </si>
  <si>
    <t>Styrofoam GEO 350-40</t>
  </si>
  <si>
    <r>
      <t>λ</t>
    </r>
    <r>
      <rPr>
        <vertAlign val="sub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 xml:space="preserve"> = 0,032
λ</t>
    </r>
    <r>
      <rPr>
        <vertAlign val="subscript"/>
        <sz val="10"/>
        <color indexed="8"/>
        <rFont val="Arial"/>
        <family val="2"/>
      </rPr>
      <t>Б</t>
    </r>
    <r>
      <rPr>
        <sz val="10"/>
        <color indexed="8"/>
        <rFont val="Arial"/>
        <family val="2"/>
      </rPr>
      <t xml:space="preserve"> = 0,032</t>
    </r>
  </si>
  <si>
    <t>Styrofoam GEO 350-50</t>
  </si>
  <si>
    <t>Г4</t>
  </si>
  <si>
    <t>Styrofoam GEO 350-60</t>
  </si>
  <si>
    <t>(горючая)</t>
  </si>
  <si>
    <t>Styrofoam GEO 350-80</t>
  </si>
  <si>
    <t>Styrofoam GEO 350-100</t>
  </si>
  <si>
    <t>Цена, РУБ</t>
  </si>
  <si>
    <t>транспорт м3</t>
  </si>
  <si>
    <t>Полиуретановый клеевой состав INSTA-STIK MP Multi-Purpose (12 м2 поверхности при рекомендованном способе нанесения)</t>
  </si>
  <si>
    <t>№</t>
  </si>
  <si>
    <t>Наименование, описание материалов</t>
  </si>
  <si>
    <t>Размеры, м</t>
  </si>
  <si>
    <t>опт</t>
  </si>
  <si>
    <t>розница</t>
  </si>
  <si>
    <r>
      <t xml:space="preserve">ПЕНОПЛЭКС 31 СТАНДАРТ. </t>
    </r>
    <r>
      <rPr>
        <sz val="9"/>
        <rFont val="Arial"/>
        <family val="2"/>
      </rPr>
      <t>Плотность 29-32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прочность на сжатие при 10% деформации 0,2 Мпа, водопоглощение за 24 часа не более 0,4% по объему, категория стойкости к огню Г4, теплопроводность при 25</t>
    </r>
    <r>
      <rPr>
        <vertAlign val="superscript"/>
        <sz val="9"/>
        <rFont val="Arial"/>
        <family val="2"/>
      </rPr>
      <t xml:space="preserve"> 0</t>
    </r>
    <r>
      <rPr>
        <sz val="9"/>
        <rFont val="Arial"/>
        <family val="2"/>
      </rPr>
      <t>С: 0,03 Вт/(м*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С), рабочий диапозон температур -50 …..+75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</t>
    </r>
  </si>
  <si>
    <r>
      <t xml:space="preserve">600х1200, толщина              </t>
    </r>
    <r>
      <rPr>
        <b/>
        <sz val="12"/>
        <rFont val="Arial"/>
        <family val="2"/>
      </rPr>
      <t>40-80</t>
    </r>
  </si>
  <si>
    <r>
      <t xml:space="preserve">600х1200, толщина </t>
    </r>
    <r>
      <rPr>
        <b/>
        <sz val="12"/>
        <rFont val="Arial"/>
        <family val="2"/>
      </rPr>
      <t>20, 30, 100</t>
    </r>
  </si>
  <si>
    <r>
      <t>ПЕНОПЛЭКС 31.</t>
    </r>
    <r>
      <rPr>
        <sz val="9"/>
        <rFont val="Arial"/>
        <family val="2"/>
      </rPr>
      <t xml:space="preserve"> Плотность 29-32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прочность на сжатие при 10% деформации 0,2 МПа, водопоглощение за 24 часа не более 0,2% по объему, категория стойкости к огню Г1, теплопроводность при 25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С:    0,028 Вт/(м*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С), раб. диапазон температур -50...+75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</t>
    </r>
  </si>
  <si>
    <r>
      <t xml:space="preserve">600х1200, толщина               </t>
    </r>
    <r>
      <rPr>
        <b/>
        <sz val="12"/>
        <rFont val="Arial"/>
        <family val="2"/>
      </rPr>
      <t>40-80</t>
    </r>
  </si>
  <si>
    <r>
      <t xml:space="preserve">600х1200, толщина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30, 100</t>
    </r>
  </si>
</sst>
</file>

<file path=xl/styles.xml><?xml version="1.0" encoding="utf-8"?>
<styleSheet xmlns="http://schemas.openxmlformats.org/spreadsheetml/2006/main">
  <numFmts count="14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0.000"/>
    <numFmt numFmtId="165" formatCode="#,##0&quot;р.&quot;"/>
    <numFmt numFmtId="166" formatCode="#,##0.00000"/>
    <numFmt numFmtId="167" formatCode="#,##0.000000"/>
    <numFmt numFmtId="168" formatCode="#,##0.00&quot; руб.&quot;"/>
    <numFmt numFmtId="169" formatCode="0.00&quot; руб.&quot;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2"/>
      <name val="Arial"/>
      <family val="2"/>
    </font>
    <font>
      <b/>
      <sz val="16"/>
      <color indexed="12"/>
      <name val="Times New Roman"/>
      <family val="1"/>
    </font>
    <font>
      <sz val="11"/>
      <color indexed="12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39"/>
      <name val="Times New Roman"/>
      <family val="1"/>
    </font>
    <font>
      <sz val="13"/>
      <name val="Arial"/>
      <family val="2"/>
    </font>
    <font>
      <u val="single"/>
      <sz val="10"/>
      <color indexed="39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0"/>
      <color indexed="8"/>
      <name val="Times New Roman"/>
      <family val="1"/>
    </font>
    <font>
      <b/>
      <sz val="13"/>
      <color indexed="12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2"/>
      <color indexed="5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8"/>
      <name val="Verdana"/>
      <family val="0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12"/>
      <name val="Times New Roman"/>
      <family val="1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8"/>
      <color indexed="12"/>
      <name val="Calibri"/>
      <family val="2"/>
    </font>
    <font>
      <u val="single"/>
      <sz val="14"/>
      <color indexed="39"/>
      <name val="Times New Roman"/>
      <family val="1"/>
    </font>
    <font>
      <b/>
      <u val="single"/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10"/>
      <name val="Arial Cyr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8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24" borderId="0" xfId="0" applyFill="1" applyAlignment="1">
      <alignment/>
    </xf>
    <xf numFmtId="0" fontId="29" fillId="22" borderId="10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2" borderId="12" xfId="0" applyFill="1" applyBorder="1" applyAlignment="1">
      <alignment/>
    </xf>
    <xf numFmtId="4" fontId="33" fillId="22" borderId="12" xfId="0" applyNumberFormat="1" applyFont="1" applyFill="1" applyBorder="1" applyAlignment="1">
      <alignment horizontal="center" vertical="center"/>
    </xf>
    <xf numFmtId="49" fontId="1" fillId="22" borderId="13" xfId="0" applyNumberFormat="1" applyFont="1" applyFill="1" applyBorder="1" applyAlignment="1">
      <alignment horizontal="center" vertical="center" wrapText="1"/>
    </xf>
    <xf numFmtId="0" fontId="33" fillId="22" borderId="14" xfId="0" applyFont="1" applyFill="1" applyBorder="1" applyAlignment="1">
      <alignment horizontal="center" vertical="center"/>
    </xf>
    <xf numFmtId="164" fontId="33" fillId="22" borderId="14" xfId="0" applyNumberFormat="1" applyFont="1" applyFill="1" applyBorder="1" applyAlignment="1">
      <alignment horizontal="center" vertical="center"/>
    </xf>
    <xf numFmtId="164" fontId="33" fillId="22" borderId="14" xfId="0" applyNumberFormat="1" applyFont="1" applyFill="1" applyBorder="1" applyAlignment="1">
      <alignment horizontal="center" vertical="center" wrapText="1"/>
    </xf>
    <xf numFmtId="4" fontId="33" fillId="22" borderId="14" xfId="0" applyNumberFormat="1" applyFont="1" applyFill="1" applyBorder="1" applyAlignment="1">
      <alignment horizontal="center" vertical="center"/>
    </xf>
    <xf numFmtId="4" fontId="33" fillId="22" borderId="15" xfId="0" applyNumberFormat="1" applyFont="1" applyFill="1" applyBorder="1" applyAlignment="1">
      <alignment horizontal="center" vertical="center"/>
    </xf>
    <xf numFmtId="3" fontId="33" fillId="22" borderId="14" xfId="0" applyNumberFormat="1" applyFont="1" applyFill="1" applyBorder="1" applyAlignment="1">
      <alignment horizontal="center" vertical="center"/>
    </xf>
    <xf numFmtId="49" fontId="1" fillId="22" borderId="16" xfId="0" applyNumberFormat="1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left" vertical="center"/>
    </xf>
    <xf numFmtId="0" fontId="33" fillId="2" borderId="18" xfId="0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 wrapText="1"/>
    </xf>
    <xf numFmtId="9" fontId="1" fillId="0" borderId="0" xfId="6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4" fillId="24" borderId="16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4" fontId="1" fillId="6" borderId="16" xfId="0" applyNumberFormat="1" applyFont="1" applyFill="1" applyBorder="1" applyAlignment="1">
      <alignment horizontal="right" vertical="center"/>
    </xf>
    <xf numFmtId="3" fontId="1" fillId="6" borderId="16" xfId="0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 vertical="center" wrapText="1"/>
    </xf>
    <xf numFmtId="0" fontId="33" fillId="25" borderId="14" xfId="0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25" borderId="16" xfId="0" applyFont="1" applyFill="1" applyBorder="1" applyAlignment="1">
      <alignment vertical="center"/>
    </xf>
    <xf numFmtId="0" fontId="33" fillId="25" borderId="16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3" fillId="25" borderId="19" xfId="0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2" borderId="17" xfId="0" applyFont="1" applyFill="1" applyBorder="1" applyAlignment="1">
      <alignment horizontal="left" vertical="center"/>
    </xf>
    <xf numFmtId="0" fontId="33" fillId="2" borderId="18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3" fillId="20" borderId="17" xfId="0" applyFont="1" applyFill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0" fillId="22" borderId="0" xfId="0" applyFill="1" applyAlignment="1">
      <alignment/>
    </xf>
    <xf numFmtId="0" fontId="35" fillId="22" borderId="13" xfId="15" applyFont="1" applyFill="1" applyBorder="1" applyAlignment="1">
      <alignment horizontal="center"/>
      <protection/>
    </xf>
    <xf numFmtId="0" fontId="37" fillId="22" borderId="13" xfId="15" applyFont="1" applyFill="1" applyBorder="1" applyAlignment="1">
      <alignment horizontal="center"/>
      <protection/>
    </xf>
    <xf numFmtId="0" fontId="37" fillId="22" borderId="13" xfId="15" applyFont="1" applyFill="1" applyBorder="1" applyAlignment="1">
      <alignment horizontal="justify" vertical="center"/>
      <protection/>
    </xf>
    <xf numFmtId="0" fontId="1" fillId="0" borderId="19" xfId="15" applyFont="1" applyBorder="1" applyAlignment="1">
      <alignment horizontal="left" vertical="center"/>
      <protection/>
    </xf>
    <xf numFmtId="19" fontId="38" fillId="0" borderId="13" xfId="15" applyNumberFormat="1" applyFont="1" applyBorder="1" applyAlignment="1">
      <alignment horizontal="left" vertical="center" wrapText="1"/>
      <protection/>
    </xf>
    <xf numFmtId="0" fontId="37" fillId="0" borderId="13" xfId="15" applyFont="1" applyBorder="1" applyAlignment="1">
      <alignment horizontal="center" vertical="center" wrapText="1"/>
      <protection/>
    </xf>
    <xf numFmtId="0" fontId="37" fillId="6" borderId="13" xfId="15" applyFont="1" applyFill="1" applyBorder="1" applyAlignment="1">
      <alignment horizontal="center" vertical="center"/>
      <protection/>
    </xf>
    <xf numFmtId="49" fontId="38" fillId="0" borderId="13" xfId="15" applyNumberFormat="1" applyFont="1" applyBorder="1" applyAlignment="1">
      <alignment horizontal="justify" vertical="top" wrapText="1"/>
      <protection/>
    </xf>
    <xf numFmtId="0" fontId="1" fillId="6" borderId="13" xfId="15" applyNumberFormat="1" applyFont="1" applyFill="1" applyBorder="1" applyAlignment="1">
      <alignment horizontal="center" vertical="top" wrapText="1"/>
      <protection/>
    </xf>
    <xf numFmtId="0" fontId="38" fillId="0" borderId="13" xfId="15" applyFont="1" applyBorder="1" applyAlignment="1">
      <alignment horizontal="justify" vertical="top" wrapText="1"/>
      <protection/>
    </xf>
    <xf numFmtId="0" fontId="1" fillId="6" borderId="13" xfId="15" applyNumberFormat="1" applyFont="1" applyFill="1" applyBorder="1" applyAlignment="1">
      <alignment horizontal="center" vertical="center" wrapText="1"/>
      <protection/>
    </xf>
    <xf numFmtId="0" fontId="1" fillId="2" borderId="0" xfId="15" applyFont="1" applyFill="1" applyAlignment="1">
      <alignment horizontal="left" vertical="top"/>
      <protection/>
    </xf>
    <xf numFmtId="0" fontId="42" fillId="2" borderId="0" xfId="15" applyFont="1" applyFill="1" applyAlignment="1">
      <alignment horizontal="left"/>
      <protection/>
    </xf>
    <xf numFmtId="0" fontId="1" fillId="2" borderId="0" xfId="15" applyFont="1" applyFill="1" applyAlignment="1">
      <alignment vertical="top"/>
      <protection/>
    </xf>
    <xf numFmtId="0" fontId="0" fillId="2" borderId="0" xfId="0" applyFill="1" applyAlignment="1">
      <alignment/>
    </xf>
    <xf numFmtId="0" fontId="43" fillId="22" borderId="13" xfId="15" applyFont="1" applyFill="1" applyBorder="1" applyAlignment="1">
      <alignment horizontal="center"/>
      <protection/>
    </xf>
    <xf numFmtId="0" fontId="37" fillId="22" borderId="21" xfId="15" applyFont="1" applyFill="1" applyBorder="1" applyAlignment="1">
      <alignment horizontal="center"/>
      <protection/>
    </xf>
    <xf numFmtId="0" fontId="37" fillId="22" borderId="13" xfId="15" applyFont="1" applyFill="1" applyBorder="1" applyAlignment="1">
      <alignment horizontal="center" vertical="center"/>
      <protection/>
    </xf>
    <xf numFmtId="0" fontId="44" fillId="0" borderId="13" xfId="15" applyFont="1" applyBorder="1" applyAlignment="1">
      <alignment horizontal="left" vertical="center"/>
      <protection/>
    </xf>
    <xf numFmtId="49" fontId="45" fillId="0" borderId="13" xfId="15" applyNumberFormat="1" applyFont="1" applyBorder="1" applyAlignment="1">
      <alignment horizontal="left" vertical="center" wrapText="1"/>
      <protection/>
    </xf>
    <xf numFmtId="0" fontId="44" fillId="0" borderId="13" xfId="15" applyFont="1" applyBorder="1" applyAlignment="1">
      <alignment horizontal="center" vertical="center" wrapText="1"/>
      <protection/>
    </xf>
    <xf numFmtId="0" fontId="1" fillId="6" borderId="21" xfId="15" applyNumberFormat="1" applyFont="1" applyFill="1" applyBorder="1" applyAlignment="1">
      <alignment horizontal="center" vertical="top" wrapText="1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Alignment="1">
      <alignment horizontal="justify"/>
      <protection/>
    </xf>
    <xf numFmtId="0" fontId="1" fillId="0" borderId="0" xfId="15" applyFont="1" applyAlignment="1">
      <alignment horizontal="left" vertical="top"/>
      <protection/>
    </xf>
    <xf numFmtId="0" fontId="1" fillId="0" borderId="0" xfId="15" applyFont="1" applyAlignment="1">
      <alignment vertical="top"/>
      <protection/>
    </xf>
    <xf numFmtId="0" fontId="1" fillId="24" borderId="0" xfId="56" applyFont="1" applyFill="1">
      <alignment/>
      <protection/>
    </xf>
    <xf numFmtId="1" fontId="1" fillId="24" borderId="0" xfId="56" applyNumberFormat="1" applyFont="1" applyFill="1">
      <alignment/>
      <protection/>
    </xf>
    <xf numFmtId="164" fontId="1" fillId="24" borderId="0" xfId="56" applyNumberFormat="1" applyFont="1" applyFill="1">
      <alignment/>
      <protection/>
    </xf>
    <xf numFmtId="0" fontId="51" fillId="22" borderId="12" xfId="56" applyFont="1" applyFill="1" applyBorder="1" applyAlignment="1">
      <alignment horizontal="center" vertical="center" wrapText="1"/>
      <protection/>
    </xf>
    <xf numFmtId="1" fontId="52" fillId="22" borderId="12" xfId="56" applyNumberFormat="1" applyFont="1" applyFill="1" applyBorder="1" applyAlignment="1">
      <alignment horizontal="center" vertical="center" wrapText="1"/>
      <protection/>
    </xf>
    <xf numFmtId="164" fontId="51" fillId="22" borderId="12" xfId="56" applyNumberFormat="1" applyFont="1" applyFill="1" applyBorder="1" applyAlignment="1">
      <alignment horizontal="center" vertical="center" wrapText="1"/>
      <protection/>
    </xf>
    <xf numFmtId="0" fontId="37" fillId="24" borderId="12" xfId="56" applyFont="1" applyFill="1" applyBorder="1" applyAlignment="1">
      <alignment horizontal="center" vertical="center" wrapText="1"/>
      <protection/>
    </xf>
    <xf numFmtId="1" fontId="37" fillId="24" borderId="12" xfId="56" applyNumberFormat="1" applyFont="1" applyFill="1" applyBorder="1" applyAlignment="1">
      <alignment horizontal="center" vertical="center" wrapText="1"/>
      <protection/>
    </xf>
    <xf numFmtId="166" fontId="37" fillId="24" borderId="12" xfId="56" applyNumberFormat="1" applyFont="1" applyFill="1" applyBorder="1" applyAlignment="1">
      <alignment horizontal="center" vertical="center" wrapText="1"/>
      <protection/>
    </xf>
    <xf numFmtId="167" fontId="37" fillId="24" borderId="12" xfId="56" applyNumberFormat="1" applyFont="1" applyFill="1" applyBorder="1" applyAlignment="1">
      <alignment horizontal="center" vertical="center" wrapText="1"/>
      <protection/>
    </xf>
    <xf numFmtId="2" fontId="37" fillId="6" borderId="12" xfId="56" applyNumberFormat="1" applyFont="1" applyFill="1" applyBorder="1" applyAlignment="1">
      <alignment horizontal="center" vertical="center" wrapText="1"/>
      <protection/>
    </xf>
    <xf numFmtId="1" fontId="54" fillId="6" borderId="12" xfId="56" applyNumberFormat="1" applyFont="1" applyFill="1" applyBorder="1" applyAlignment="1">
      <alignment horizontal="center" vertical="center" wrapText="1"/>
      <protection/>
    </xf>
    <xf numFmtId="0" fontId="37" fillId="6" borderId="12" xfId="56" applyFont="1" applyFill="1" applyBorder="1" applyAlignment="1">
      <alignment horizontal="center" vertical="center" wrapText="1"/>
      <protection/>
    </xf>
    <xf numFmtId="1" fontId="37" fillId="6" borderId="12" xfId="56" applyNumberFormat="1" applyFont="1" applyFill="1" applyBorder="1" applyAlignment="1">
      <alignment horizontal="center" vertical="center" wrapText="1"/>
      <protection/>
    </xf>
    <xf numFmtId="0" fontId="38" fillId="24" borderId="12" xfId="56" applyFont="1" applyFill="1" applyBorder="1" applyAlignment="1">
      <alignment horizontal="center" vertical="center" wrapText="1"/>
      <protection/>
    </xf>
    <xf numFmtId="0" fontId="37" fillId="24" borderId="12" xfId="35" applyNumberFormat="1" applyFont="1" applyFill="1" applyBorder="1" applyAlignment="1" applyProtection="1">
      <alignment horizontal="center" vertical="center" wrapText="1"/>
      <protection/>
    </xf>
    <xf numFmtId="2" fontId="37" fillId="24" borderId="12" xfId="35" applyNumberFormat="1" applyFont="1" applyFill="1" applyBorder="1" applyAlignment="1" applyProtection="1">
      <alignment horizontal="center" vertical="center" wrapText="1"/>
      <protection/>
    </xf>
    <xf numFmtId="164" fontId="37" fillId="24" borderId="12" xfId="35" applyNumberFormat="1" applyFont="1" applyFill="1" applyBorder="1" applyAlignment="1" applyProtection="1">
      <alignment horizontal="center" vertical="center" wrapText="1"/>
      <protection/>
    </xf>
    <xf numFmtId="2" fontId="37" fillId="6" borderId="12" xfId="35" applyNumberFormat="1" applyFont="1" applyFill="1" applyBorder="1" applyAlignment="1" applyProtection="1">
      <alignment horizontal="center" vertical="center" wrapText="1"/>
      <protection/>
    </xf>
    <xf numFmtId="1" fontId="54" fillId="6" borderId="12" xfId="3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Alignment="1">
      <alignment horizontal="left" indent="4"/>
      <protection/>
    </xf>
    <xf numFmtId="0" fontId="1" fillId="0" borderId="0" xfId="56" applyFont="1">
      <alignment/>
      <protection/>
    </xf>
    <xf numFmtId="1" fontId="33" fillId="0" borderId="0" xfId="56" applyNumberFormat="1" applyFont="1">
      <alignment/>
      <protection/>
    </xf>
    <xf numFmtId="164" fontId="33" fillId="0" borderId="0" xfId="56" applyNumberFormat="1" applyFont="1">
      <alignment/>
      <protection/>
    </xf>
    <xf numFmtId="0" fontId="33" fillId="0" borderId="0" xfId="56" applyFont="1">
      <alignment/>
      <protection/>
    </xf>
    <xf numFmtId="0" fontId="29" fillId="22" borderId="10" xfId="0" applyFont="1" applyFill="1" applyBorder="1" applyAlignment="1">
      <alignment horizontal="center" wrapText="1"/>
    </xf>
    <xf numFmtId="0" fontId="29" fillId="22" borderId="22" xfId="0" applyFont="1" applyFill="1" applyBorder="1" applyAlignment="1">
      <alignment horizontal="center" wrapText="1"/>
    </xf>
    <xf numFmtId="0" fontId="29" fillId="22" borderId="23" xfId="0" applyFont="1" applyFill="1" applyBorder="1" applyAlignment="1">
      <alignment horizontal="center" wrapText="1"/>
    </xf>
    <xf numFmtId="0" fontId="31" fillId="24" borderId="24" xfId="0" applyFont="1" applyFill="1" applyBorder="1" applyAlignment="1">
      <alignment horizontal="center" wrapText="1"/>
    </xf>
    <xf numFmtId="0" fontId="33" fillId="22" borderId="13" xfId="0" applyFont="1" applyFill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 wrapText="1"/>
    </xf>
    <xf numFmtId="1" fontId="33" fillId="22" borderId="13" xfId="0" applyNumberFormat="1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4" fontId="33" fillId="22" borderId="13" xfId="0" applyNumberFormat="1" applyFont="1" applyFill="1" applyBorder="1" applyAlignment="1">
      <alignment horizontal="center" vertical="center"/>
    </xf>
    <xf numFmtId="164" fontId="33" fillId="22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0" fontId="35" fillId="22" borderId="13" xfId="15" applyFont="1" applyFill="1" applyBorder="1" applyAlignment="1">
      <alignment horizontal="left" vertical="center"/>
      <protection/>
    </xf>
    <xf numFmtId="0" fontId="35" fillId="22" borderId="13" xfId="15" applyFont="1" applyFill="1" applyBorder="1" applyAlignment="1">
      <alignment horizontal="center" vertical="center"/>
      <protection/>
    </xf>
    <xf numFmtId="0" fontId="43" fillId="22" borderId="13" xfId="15" applyFont="1" applyFill="1" applyBorder="1" applyAlignment="1">
      <alignment horizontal="left" vertical="center"/>
      <protection/>
    </xf>
    <xf numFmtId="0" fontId="43" fillId="22" borderId="13" xfId="15" applyFont="1" applyFill="1" applyBorder="1" applyAlignment="1">
      <alignment horizontal="center" vertical="center"/>
      <protection/>
    </xf>
    <xf numFmtId="0" fontId="51" fillId="22" borderId="12" xfId="56" applyFont="1" applyFill="1" applyBorder="1" applyAlignment="1">
      <alignment horizontal="center" vertical="center" wrapText="1"/>
      <protection/>
    </xf>
    <xf numFmtId="0" fontId="38" fillId="0" borderId="12" xfId="56" applyFont="1" applyBorder="1" applyAlignment="1">
      <alignment horizontal="left" vertical="top" wrapText="1"/>
      <protection/>
    </xf>
    <xf numFmtId="0" fontId="37" fillId="24" borderId="12" xfId="56" applyFont="1" applyFill="1" applyBorder="1" applyAlignment="1">
      <alignment horizontal="center" vertical="center" wrapText="1"/>
      <protection/>
    </xf>
    <xf numFmtId="1" fontId="37" fillId="24" borderId="12" xfId="56" applyNumberFormat="1" applyFont="1" applyFill="1" applyBorder="1" applyAlignment="1">
      <alignment horizontal="center" vertical="center" wrapText="1"/>
      <protection/>
    </xf>
    <xf numFmtId="166" fontId="37" fillId="24" borderId="12" xfId="56" applyNumberFormat="1" applyFont="1" applyFill="1" applyBorder="1" applyAlignment="1">
      <alignment horizontal="center" vertical="center" wrapText="1"/>
      <protection/>
    </xf>
    <xf numFmtId="167" fontId="37" fillId="24" borderId="12" xfId="56" applyNumberFormat="1" applyFont="1" applyFill="1" applyBorder="1" applyAlignment="1">
      <alignment horizontal="center" vertical="center" wrapText="1"/>
      <protection/>
    </xf>
    <xf numFmtId="2" fontId="37" fillId="6" borderId="12" xfId="56" applyNumberFormat="1" applyFont="1" applyFill="1" applyBorder="1" applyAlignment="1">
      <alignment horizontal="center" vertical="center" wrapText="1"/>
      <protection/>
    </xf>
    <xf numFmtId="1" fontId="54" fillId="6" borderId="12" xfId="56" applyNumberFormat="1" applyFont="1" applyFill="1" applyBorder="1" applyAlignment="1">
      <alignment horizontal="center" vertical="center" wrapText="1"/>
      <protection/>
    </xf>
    <xf numFmtId="0" fontId="38" fillId="0" borderId="12" xfId="56" applyNumberFormat="1" applyFont="1" applyBorder="1" applyAlignment="1">
      <alignment horizontal="left" vertical="top" wrapText="1"/>
      <protection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" fontId="1" fillId="0" borderId="0" xfId="56" applyNumberFormat="1" applyFont="1" applyFill="1">
      <alignment/>
      <protection/>
    </xf>
    <xf numFmtId="164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 vertical="top"/>
    </xf>
    <xf numFmtId="0" fontId="26" fillId="0" borderId="0" xfId="45" applyNumberFormat="1" applyFont="1" applyFill="1" applyBorder="1" applyAlignment="1" applyProtection="1">
      <alignment/>
      <protection/>
    </xf>
    <xf numFmtId="0" fontId="50" fillId="0" borderId="25" xfId="56" applyFont="1" applyFill="1" applyBorder="1" applyAlignment="1">
      <alignment horizontal="center"/>
      <protection/>
    </xf>
    <xf numFmtId="0" fontId="4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/>
    </xf>
    <xf numFmtId="165" fontId="47" fillId="0" borderId="0" xfId="0" applyNumberFormat="1" applyFont="1" applyFill="1" applyAlignment="1">
      <alignment/>
    </xf>
    <xf numFmtId="4" fontId="33" fillId="0" borderId="0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65" fontId="47" fillId="0" borderId="13" xfId="0" applyNumberFormat="1" applyFont="1" applyFill="1" applyBorder="1" applyAlignment="1">
      <alignment horizontal="center" vertical="center" wrapText="1"/>
    </xf>
    <xf numFmtId="165" fontId="47" fillId="0" borderId="13" xfId="0" applyNumberFormat="1" applyFont="1" applyFill="1" applyBorder="1" applyAlignment="1">
      <alignment horizontal="center" vertical="center"/>
    </xf>
    <xf numFmtId="165" fontId="48" fillId="0" borderId="13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32" fillId="6" borderId="30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0" xfId="15" applyFont="1" applyFill="1">
      <alignment/>
      <protection/>
    </xf>
    <xf numFmtId="0" fontId="58" fillId="0" borderId="0" xfId="0" applyFont="1" applyFill="1" applyAlignment="1">
      <alignment horizontal="left"/>
    </xf>
    <xf numFmtId="2" fontId="59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27" fillId="0" borderId="0" xfId="45" applyFill="1" applyAlignment="1">
      <alignment/>
    </xf>
    <xf numFmtId="0" fontId="62" fillId="0" borderId="0" xfId="0" applyFont="1" applyFill="1" applyAlignment="1">
      <alignment horizontal="left"/>
    </xf>
    <xf numFmtId="0" fontId="63" fillId="0" borderId="0" xfId="0" applyFont="1" applyAlignment="1">
      <alignment/>
    </xf>
    <xf numFmtId="0" fontId="64" fillId="23" borderId="32" xfId="15" applyFont="1" applyFill="1" applyBorder="1" applyAlignment="1">
      <alignment horizontal="center" vertical="center" wrapText="1"/>
      <protection/>
    </xf>
    <xf numFmtId="2" fontId="64" fillId="23" borderId="32" xfId="15" applyNumberFormat="1" applyFont="1" applyFill="1" applyBorder="1" applyAlignment="1">
      <alignment horizontal="center" vertical="center" textRotation="90" wrapText="1"/>
      <protection/>
    </xf>
    <xf numFmtId="2" fontId="64" fillId="23" borderId="32" xfId="15" applyNumberFormat="1" applyFont="1" applyFill="1" applyBorder="1" applyAlignment="1">
      <alignment horizontal="center" vertical="center" wrapText="1"/>
      <protection/>
    </xf>
    <xf numFmtId="0" fontId="64" fillId="23" borderId="33" xfId="15" applyFont="1" applyFill="1" applyBorder="1" applyAlignment="1">
      <alignment horizontal="center" vertical="center" wrapText="1"/>
      <protection/>
    </xf>
    <xf numFmtId="0" fontId="65" fillId="0" borderId="13" xfId="15" applyFont="1" applyFill="1" applyBorder="1" applyAlignment="1">
      <alignment horizontal="left"/>
      <protection/>
    </xf>
    <xf numFmtId="2" fontId="57" fillId="6" borderId="13" xfId="15" applyNumberFormat="1" applyFont="1" applyFill="1" applyBorder="1" applyAlignment="1">
      <alignment horizontal="center"/>
      <protection/>
    </xf>
    <xf numFmtId="2" fontId="57" fillId="0" borderId="13" xfId="15" applyNumberFormat="1" applyFont="1" applyFill="1" applyBorder="1" applyAlignment="1">
      <alignment horizontal="center"/>
      <protection/>
    </xf>
    <xf numFmtId="0" fontId="57" fillId="0" borderId="13" xfId="15" applyFont="1" applyFill="1" applyBorder="1" applyAlignment="1">
      <alignment horizontal="center"/>
      <protection/>
    </xf>
    <xf numFmtId="0" fontId="57" fillId="0" borderId="21" xfId="15" applyFont="1" applyFill="1" applyBorder="1" applyAlignment="1">
      <alignment horizontal="center"/>
      <protection/>
    </xf>
    <xf numFmtId="0" fontId="65" fillId="0" borderId="34" xfId="15" applyFont="1" applyFill="1" applyBorder="1" applyAlignment="1">
      <alignment horizontal="left"/>
      <protection/>
    </xf>
    <xf numFmtId="2" fontId="57" fillId="6" borderId="34" xfId="15" applyNumberFormat="1" applyFont="1" applyFill="1" applyBorder="1" applyAlignment="1">
      <alignment horizontal="center"/>
      <protection/>
    </xf>
    <xf numFmtId="2" fontId="57" fillId="0" borderId="34" xfId="15" applyNumberFormat="1" applyFont="1" applyFill="1" applyBorder="1" applyAlignment="1">
      <alignment horizontal="center"/>
      <protection/>
    </xf>
    <xf numFmtId="0" fontId="57" fillId="0" borderId="34" xfId="15" applyFont="1" applyFill="1" applyBorder="1" applyAlignment="1">
      <alignment horizontal="center"/>
      <protection/>
    </xf>
    <xf numFmtId="0" fontId="57" fillId="0" borderId="35" xfId="15" applyFont="1" applyFill="1" applyBorder="1" applyAlignment="1">
      <alignment horizontal="center"/>
      <protection/>
    </xf>
    <xf numFmtId="0" fontId="65" fillId="0" borderId="19" xfId="15" applyFont="1" applyFill="1" applyBorder="1" applyAlignment="1">
      <alignment vertical="center"/>
      <protection/>
    </xf>
    <xf numFmtId="2" fontId="57" fillId="6" borderId="19" xfId="15" applyNumberFormat="1" applyFont="1" applyFill="1" applyBorder="1" applyAlignment="1">
      <alignment horizontal="center"/>
      <protection/>
    </xf>
    <xf numFmtId="2" fontId="57" fillId="0" borderId="19" xfId="15" applyNumberFormat="1" applyFont="1" applyFill="1" applyBorder="1" applyAlignment="1">
      <alignment horizontal="center" vertical="center"/>
      <protection/>
    </xf>
    <xf numFmtId="0" fontId="57" fillId="0" borderId="19" xfId="15" applyFont="1" applyFill="1" applyBorder="1" applyAlignment="1">
      <alignment horizontal="center"/>
      <protection/>
    </xf>
    <xf numFmtId="0" fontId="65" fillId="0" borderId="13" xfId="15" applyFont="1" applyFill="1" applyBorder="1" applyAlignment="1">
      <alignment vertical="center"/>
      <protection/>
    </xf>
    <xf numFmtId="2" fontId="57" fillId="0" borderId="13" xfId="15" applyNumberFormat="1" applyFont="1" applyFill="1" applyBorder="1" applyAlignment="1">
      <alignment horizontal="center" vertical="center"/>
      <protection/>
    </xf>
    <xf numFmtId="0" fontId="65" fillId="0" borderId="34" xfId="15" applyFont="1" applyFill="1" applyBorder="1" applyAlignment="1">
      <alignment vertical="center"/>
      <protection/>
    </xf>
    <xf numFmtId="2" fontId="57" fillId="0" borderId="34" xfId="15" applyNumberFormat="1" applyFont="1" applyFill="1" applyBorder="1" applyAlignment="1">
      <alignment horizontal="center" vertical="center"/>
      <protection/>
    </xf>
    <xf numFmtId="0" fontId="65" fillId="0" borderId="19" xfId="15" applyFont="1" applyFill="1" applyBorder="1" applyAlignment="1">
      <alignment horizontal="left"/>
      <protection/>
    </xf>
    <xf numFmtId="2" fontId="57" fillId="0" borderId="19" xfId="15" applyNumberFormat="1" applyFont="1" applyFill="1" applyBorder="1" applyAlignment="1">
      <alignment horizontal="center"/>
      <protection/>
    </xf>
    <xf numFmtId="0" fontId="57" fillId="0" borderId="36" xfId="1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6" fillId="0" borderId="0" xfId="45" applyNumberFormat="1" applyFont="1" applyFill="1" applyBorder="1" applyAlignment="1" applyProtection="1">
      <alignment/>
      <protection/>
    </xf>
    <xf numFmtId="0" fontId="67" fillId="0" borderId="0" xfId="45" applyNumberFormat="1" applyFont="1" applyFill="1" applyBorder="1" applyAlignment="1" applyProtection="1">
      <alignment/>
      <protection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40" fillId="25" borderId="12" xfId="0" applyFont="1" applyFill="1" applyBorder="1" applyAlignment="1">
      <alignment horizontal="left" vertical="center"/>
    </xf>
    <xf numFmtId="0" fontId="40" fillId="25" borderId="37" xfId="0" applyFont="1" applyFill="1" applyBorder="1" applyAlignment="1">
      <alignment horizontal="left" vertical="center"/>
    </xf>
    <xf numFmtId="0" fontId="40" fillId="25" borderId="38" xfId="0" applyFont="1" applyFill="1" applyBorder="1" applyAlignment="1">
      <alignment horizontal="left" vertical="center"/>
    </xf>
    <xf numFmtId="0" fontId="40" fillId="25" borderId="39" xfId="0" applyFont="1" applyFill="1" applyBorder="1" applyAlignment="1">
      <alignment horizontal="left" vertical="center"/>
    </xf>
    <xf numFmtId="0" fontId="40" fillId="25" borderId="39" xfId="0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left" vertical="center"/>
    </xf>
    <xf numFmtId="0" fontId="71" fillId="6" borderId="40" xfId="0" applyFont="1" applyFill="1" applyBorder="1" applyAlignment="1">
      <alignment horizontal="left" vertical="center"/>
    </xf>
    <xf numFmtId="0" fontId="71" fillId="6" borderId="40" xfId="0" applyFont="1" applyFill="1" applyBorder="1" applyAlignment="1">
      <alignment horizontal="center" vertical="center"/>
    </xf>
    <xf numFmtId="0" fontId="71" fillId="6" borderId="17" xfId="0" applyFont="1" applyFill="1" applyBorder="1" applyAlignment="1">
      <alignment horizontal="center" vertical="center"/>
    </xf>
    <xf numFmtId="0" fontId="71" fillId="6" borderId="41" xfId="0" applyFont="1" applyFill="1" applyBorder="1" applyAlignment="1">
      <alignment horizontal="center" vertical="center"/>
    </xf>
    <xf numFmtId="0" fontId="38" fillId="0" borderId="42" xfId="0" applyFont="1" applyBorder="1" applyAlignment="1">
      <alignment horizontal="left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168" fontId="51" fillId="6" borderId="13" xfId="0" applyNumberFormat="1" applyFont="1" applyFill="1" applyBorder="1" applyAlignment="1">
      <alignment horizontal="right" vertical="center"/>
    </xf>
    <xf numFmtId="169" fontId="51" fillId="6" borderId="43" xfId="0" applyNumberFormat="1" applyFont="1" applyFill="1" applyBorder="1" applyAlignment="1">
      <alignment horizontal="right" vertical="center"/>
    </xf>
    <xf numFmtId="168" fontId="51" fillId="6" borderId="43" xfId="0" applyNumberFormat="1" applyFont="1" applyFill="1" applyBorder="1" applyAlignment="1">
      <alignment horizontal="right" vertical="center"/>
    </xf>
    <xf numFmtId="0" fontId="38" fillId="0" borderId="13" xfId="0" applyFont="1" applyBorder="1" applyAlignment="1">
      <alignment horizontal="left" vertical="center"/>
    </xf>
    <xf numFmtId="2" fontId="51" fillId="6" borderId="13" xfId="0" applyNumberFormat="1" applyFont="1" applyFill="1" applyBorder="1" applyAlignment="1">
      <alignment horizontal="right" vertical="center"/>
    </xf>
    <xf numFmtId="4" fontId="51" fillId="6" borderId="13" xfId="0" applyNumberFormat="1" applyFont="1" applyFill="1" applyBorder="1" applyAlignment="1">
      <alignment horizontal="right" vertical="center"/>
    </xf>
    <xf numFmtId="0" fontId="38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4" fontId="51" fillId="6" borderId="12" xfId="0" applyNumberFormat="1" applyFont="1" applyFill="1" applyBorder="1" applyAlignment="1">
      <alignment horizontal="right" vertical="center"/>
    </xf>
    <xf numFmtId="0" fontId="72" fillId="6" borderId="12" xfId="0" applyFont="1" applyFill="1" applyBorder="1" applyAlignment="1">
      <alignment horizontal="right"/>
    </xf>
    <xf numFmtId="0" fontId="73" fillId="0" borderId="12" xfId="0" applyFont="1" applyBorder="1" applyAlignment="1">
      <alignment/>
    </xf>
    <xf numFmtId="0" fontId="72" fillId="0" borderId="12" xfId="0" applyFont="1" applyBorder="1" applyAlignment="1">
      <alignment horizontal="center"/>
    </xf>
  </cellXfs>
  <cellStyles count="52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Excel Built-in Percen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6-05-01 ПРАЙС-ЛИСТ АКС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552450</xdr:colOff>
      <xdr:row>3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24575" cy="752475"/>
          <a:chOff x="0" y="1"/>
          <a:chExt cx="10631" cy="1185"/>
        </a:xfrm>
        <a:solidFill>
          <a:srgbClr val="FFFFFF"/>
        </a:solidFill>
      </xdr:grpSpPr>
      <xdr:sp>
        <xdr:nvSpPr>
          <xdr:cNvPr id="2" name="Прямоугольник 2"/>
          <xdr:cNvSpPr>
            <a:spLocks/>
          </xdr:cNvSpPr>
        </xdr:nvSpPr>
        <xdr:spPr>
          <a:xfrm>
            <a:off x="0" y="1"/>
            <a:ext cx="10631" cy="1185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4</xdr:row>
      <xdr:rowOff>9525</xdr:rowOff>
    </xdr:from>
    <xdr:to>
      <xdr:col>4</xdr:col>
      <xdr:colOff>1162050</xdr:colOff>
      <xdr:row>8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1525"/>
          <a:ext cx="2066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39</xdr:row>
      <xdr:rowOff>161925</xdr:rowOff>
    </xdr:from>
    <xdr:to>
      <xdr:col>13</xdr:col>
      <xdr:colOff>85725</xdr:colOff>
      <xdr:row>42</xdr:row>
      <xdr:rowOff>180975</xdr:rowOff>
    </xdr:to>
    <xdr:sp>
      <xdr:nvSpPr>
        <xdr:cNvPr id="1" name="Стрелка влево 1"/>
        <xdr:cNvSpPr>
          <a:spLocks/>
        </xdr:cNvSpPr>
      </xdr:nvSpPr>
      <xdr:spPr>
        <a:xfrm>
          <a:off x="6496050" y="7886700"/>
          <a:ext cx="904875" cy="590550"/>
        </a:xfrm>
        <a:prstGeom prst="leftArrow">
          <a:avLst>
            <a:gd name="adj" fmla="val -24736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942975</xdr:colOff>
      <xdr:row>4</xdr:row>
      <xdr:rowOff>28575</xdr:rowOff>
    </xdr:to>
    <xdr:grpSp>
      <xdr:nvGrpSpPr>
        <xdr:cNvPr id="2" name="Group 1"/>
        <xdr:cNvGrpSpPr>
          <a:grpSpLocks/>
        </xdr:cNvGrpSpPr>
      </xdr:nvGrpSpPr>
      <xdr:grpSpPr>
        <a:xfrm>
          <a:off x="0" y="9525"/>
          <a:ext cx="7267575" cy="762000"/>
          <a:chOff x="0" y="26"/>
          <a:chExt cx="12478" cy="1186"/>
        </a:xfrm>
        <a:solidFill>
          <a:srgbClr val="FFFFFF"/>
        </a:solidFill>
      </xdr:grpSpPr>
      <xdr:sp>
        <xdr:nvSpPr>
          <xdr:cNvPr id="3" name="Прямоугольник 2"/>
          <xdr:cNvSpPr>
            <a:spLocks/>
          </xdr:cNvSpPr>
        </xdr:nvSpPr>
        <xdr:spPr>
          <a:xfrm>
            <a:off x="0" y="26"/>
            <a:ext cx="12478" cy="1186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4</xdr:row>
      <xdr:rowOff>47625</xdr:rowOff>
    </xdr:from>
    <xdr:to>
      <xdr:col>8</xdr:col>
      <xdr:colOff>342900</xdr:colOff>
      <xdr:row>7</xdr:row>
      <xdr:rowOff>104775</xdr:rowOff>
    </xdr:to>
    <xdr:pic>
      <xdr:nvPicPr>
        <xdr:cNvPr id="5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790575"/>
          <a:ext cx="24955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276225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991350" cy="771525"/>
          <a:chOff x="0" y="0"/>
          <a:chExt cx="12013" cy="1186"/>
        </a:xfrm>
        <a:solidFill>
          <a:srgbClr val="FFFFFF"/>
        </a:solidFill>
      </xdr:grpSpPr>
      <xdr:sp>
        <xdr:nvSpPr>
          <xdr:cNvPr id="2" name="Прямоугольник 2"/>
          <xdr:cNvSpPr>
            <a:spLocks/>
          </xdr:cNvSpPr>
        </xdr:nvSpPr>
        <xdr:spPr>
          <a:xfrm>
            <a:off x="0" y="0"/>
            <a:ext cx="12013" cy="1186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1857375</xdr:colOff>
      <xdr:row>4</xdr:row>
      <xdr:rowOff>104775</xdr:rowOff>
    </xdr:from>
    <xdr:to>
      <xdr:col>1</xdr:col>
      <xdr:colOff>4267200</xdr:colOff>
      <xdr:row>8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66775"/>
          <a:ext cx="2409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28575</xdr:rowOff>
    </xdr:from>
    <xdr:to>
      <xdr:col>1</xdr:col>
      <xdr:colOff>2238375</xdr:colOff>
      <xdr:row>7</xdr:row>
      <xdr:rowOff>514350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24025"/>
          <a:ext cx="23241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38100</xdr:rowOff>
    </xdr:from>
    <xdr:to>
      <xdr:col>1</xdr:col>
      <xdr:colOff>2266950</xdr:colOff>
      <xdr:row>14</xdr:row>
      <xdr:rowOff>352425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467100"/>
          <a:ext cx="2266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66675</xdr:colOff>
      <xdr:row>2</xdr:row>
      <xdr:rowOff>85725</xdr:rowOff>
    </xdr:to>
    <xdr:grpSp>
      <xdr:nvGrpSpPr>
        <xdr:cNvPr id="3" name="Group 1"/>
        <xdr:cNvGrpSpPr>
          <a:grpSpLocks/>
        </xdr:cNvGrpSpPr>
      </xdr:nvGrpSpPr>
      <xdr:grpSpPr>
        <a:xfrm>
          <a:off x="0" y="0"/>
          <a:ext cx="6438900" cy="752475"/>
          <a:chOff x="0" y="0"/>
          <a:chExt cx="11053" cy="1186"/>
        </a:xfrm>
        <a:solidFill>
          <a:srgbClr val="FFFFFF"/>
        </a:solidFill>
      </xdr:grpSpPr>
      <xdr:sp>
        <xdr:nvSpPr>
          <xdr:cNvPr id="4" name="Прямоугольник 2"/>
          <xdr:cNvSpPr>
            <a:spLocks/>
          </xdr:cNvSpPr>
        </xdr:nvSpPr>
        <xdr:spPr>
          <a:xfrm>
            <a:off x="0" y="0"/>
            <a:ext cx="11053" cy="1186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123825</xdr:rowOff>
    </xdr:from>
    <xdr:to>
      <xdr:col>8</xdr:col>
      <xdr:colOff>400050</xdr:colOff>
      <xdr:row>10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85825"/>
          <a:ext cx="22002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466725</xdr:colOff>
      <xdr:row>4</xdr:row>
      <xdr:rowOff>104775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7505700" cy="866775"/>
          <a:chOff x="0" y="0"/>
          <a:chExt cx="11987" cy="1327"/>
        </a:xfrm>
        <a:solidFill>
          <a:srgbClr val="FFFFFF"/>
        </a:solidFill>
      </xdr:grpSpPr>
      <xdr:sp>
        <xdr:nvSpPr>
          <xdr:cNvPr id="3" name="Прямоугольник 2"/>
          <xdr:cNvSpPr>
            <a:spLocks/>
          </xdr:cNvSpPr>
        </xdr:nvSpPr>
        <xdr:spPr>
          <a:xfrm>
            <a:off x="0" y="0"/>
            <a:ext cx="11987" cy="1327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571500</xdr:colOff>
      <xdr:row>3</xdr:row>
      <xdr:rowOff>180975</xdr:rowOff>
    </xdr:to>
    <xdr:grpSp>
      <xdr:nvGrpSpPr>
        <xdr:cNvPr id="1" name="Group 4"/>
        <xdr:cNvGrpSpPr>
          <a:grpSpLocks/>
        </xdr:cNvGrpSpPr>
      </xdr:nvGrpSpPr>
      <xdr:grpSpPr>
        <a:xfrm>
          <a:off x="28575" y="38100"/>
          <a:ext cx="4953000" cy="714375"/>
          <a:chOff x="15" y="1"/>
          <a:chExt cx="11852" cy="1049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15" y="1"/>
            <a:ext cx="11852" cy="1049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571500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0" y="0"/>
          <a:ext cx="5095875" cy="790575"/>
          <a:chOff x="0" y="1"/>
          <a:chExt cx="10626" cy="1062"/>
        </a:xfrm>
        <a:solidFill>
          <a:srgbClr val="FFFFFF"/>
        </a:solidFill>
      </xdr:grpSpPr>
      <xdr:sp>
        <xdr:nvSpPr>
          <xdr:cNvPr id="2" name="Прямоугольник 12"/>
          <xdr:cNvSpPr>
            <a:spLocks/>
          </xdr:cNvSpPr>
        </xdr:nvSpPr>
        <xdr:spPr>
          <a:xfrm>
            <a:off x="0" y="1"/>
            <a:ext cx="10626" cy="1062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%202\_&#1057;&#1040;&#1049;&#1058;\&#1055;&#1056;&#1040;&#1049;&#1057;&#1067;%20&#1076;&#1083;&#1103;%20&#1082;&#1072;&#1090;&#1072;&#1083;&#1086;&#1075;&#1086;&#1074;\&#1091;&#1090;&#1077;&#1087;&#1083;&#1080;&#1090;&#1077;&#1083;&#1100;\TEXNO%20-04-10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%202\_&#1057;&#1040;&#1049;&#1058;\&#1055;&#1056;&#1040;&#1049;&#1057;&#1067;%20&#1076;&#1083;&#1103;%20&#1082;&#1072;&#1090;&#1072;&#1083;&#1086;&#1075;&#1086;&#1074;\&#1091;&#1090;&#1077;&#1087;&#1083;&#1080;&#1090;&#1077;&#1083;&#1100;\&#1055;&#1088;&#1072;&#1081;&#1089;%202009\&#1058;&#1077;&#1093;.&#1087;&#1088;&#1072;&#1081;&#1089;&#1099;\&#1055;&#1088;&#1072;&#1081;&#1089;%20&#1052;&#1050;&#1052;-&#1057;&#1058;&#1054;&#1051;&#1048;&#1062;&#1040;%20(&#1058;&#1077;&#1093;&#1085;&#1080;&#1095;&#1077;&#1089;&#1082;&#1080;&#1081;)%20&#1053;&#1054;&#1042;&#1067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О г.Ряза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МКМ, Оргкровля"/>
      <sheetName val="ВиллаЭласт, ТН"/>
      <sheetName val="Рубероиды и мастики"/>
      <sheetName val="Рубен"/>
      <sheetName val="ПВХ- ТПО- Мембраны"/>
      <sheetName val="Logicroof"/>
      <sheetName val="Дренажные мембраны"/>
      <sheetName val="Гидро- Парозащита"/>
      <sheetName val="П, ППЖ"/>
      <sheetName val="XPS"/>
      <sheetName val="Базальтовый утеплитель"/>
      <sheetName val="Rockwool"/>
      <sheetName val="Термостек"/>
      <sheetName val="Rockwool2"/>
      <sheetName val="ПСБ-С"/>
      <sheetName val="Топло"/>
      <sheetName val="Авантекс"/>
      <sheetName val="Геотекстиль"/>
      <sheetName val="Всп. полиэтилен"/>
      <sheetName val="гч Icopal"/>
      <sheetName val=" гч Shinglas"/>
      <sheetName val="гч Ruflex"/>
      <sheetName val="гч Тегола"/>
      <sheetName val="гч IKO"/>
      <sheetName val="мч Металлист"/>
      <sheetName val="мч Takotta"/>
      <sheetName val="Ондулин"/>
      <sheetName val="Керамопласт"/>
      <sheetName val="Композитная черепица"/>
      <sheetName val="Сайдинг"/>
      <sheetName val="OSB 3"/>
      <sheetName val="Опалубка"/>
      <sheetName val="Фанера"/>
      <sheetName val="СМЛ"/>
      <sheetName val="Бентониты"/>
      <sheetName val="Проникающая гидроизоляция"/>
      <sheetName val="Аэраторы"/>
      <sheetName val="cc Knauf"/>
      <sheetName val="сс Глимс"/>
      <sheetName val="cс Kreamix"/>
      <sheetName val="сс &quot;Эконом&quot;"/>
      <sheetName val="МКМ(САМОВЫВОЗ)"/>
      <sheetName val="ТН(САМОВЫВОЗ)"/>
      <sheetName val="Армокров"/>
      <sheetName val="Мансардные окна"/>
      <sheetName val="Водосчётчики"/>
      <sheetName val="Изомин"/>
      <sheetName val="Ламинат"/>
      <sheetName val="Линолеум"/>
      <sheetName val="Стеновые покрытия"/>
      <sheetName val="Подвесные потолки"/>
      <sheetName val="Изофлекс"/>
      <sheetName val="ПП"/>
      <sheetName val="ЧД"/>
      <sheetName val="Розница"/>
      <sheetName val="Дилер"/>
      <sheetName val="Лист1"/>
    </sheetNames>
    <sheetDataSet>
      <sheetData sheetId="11">
        <row r="34">
          <cell r="P34">
            <v>6195.876288659794</v>
          </cell>
          <cell r="Q34">
            <v>5829.7</v>
          </cell>
          <cell r="R34">
            <v>5108.5</v>
          </cell>
        </row>
        <row r="35">
          <cell r="P35">
            <v>6195.876288659794</v>
          </cell>
          <cell r="Q35">
            <v>5829.7</v>
          </cell>
          <cell r="R35">
            <v>5108.5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35"/>
  <sheetViews>
    <sheetView workbookViewId="0" topLeftCell="A1">
      <selection activeCell="J26" sqref="J26"/>
    </sheetView>
  </sheetViews>
  <sheetFormatPr defaultColWidth="11.421875" defaultRowHeight="15"/>
  <cols>
    <col min="1" max="1" width="8.7109375" style="0" customWidth="1"/>
    <col min="2" max="2" width="15.28125" style="0" customWidth="1"/>
    <col min="3" max="4" width="8.7109375" style="0" customWidth="1"/>
    <col min="5" max="5" width="18.421875" style="0" customWidth="1"/>
    <col min="6" max="6" width="12.7109375" style="0" customWidth="1"/>
    <col min="7" max="7" width="11.00390625" style="0" customWidth="1"/>
    <col min="8" max="16384" width="8.7109375" style="0" customWidth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s="140" customFormat="1" ht="18">
      <c r="A5" s="135" t="s">
        <v>167</v>
      </c>
      <c r="B5" s="149"/>
      <c r="C5" s="149"/>
      <c r="F5" s="136" t="s">
        <v>168</v>
      </c>
      <c r="G5" s="136"/>
      <c r="H5" s="136"/>
    </row>
    <row r="6" spans="1:7" s="140" customFormat="1" ht="15.75">
      <c r="A6" s="141" t="s">
        <v>169</v>
      </c>
      <c r="F6" s="142" t="s">
        <v>170</v>
      </c>
      <c r="G6" s="143"/>
    </row>
    <row r="7" spans="1:7" s="140" customFormat="1" ht="15.75">
      <c r="A7" s="141" t="s">
        <v>171</v>
      </c>
      <c r="F7" s="144" t="s">
        <v>172</v>
      </c>
      <c r="G7" s="145"/>
    </row>
    <row r="8" spans="1:2" s="140" customFormat="1" ht="15">
      <c r="A8" s="146" t="s">
        <v>173</v>
      </c>
      <c r="B8" s="150"/>
    </row>
    <row r="9" s="140" customFormat="1" ht="15"/>
    <row r="10" spans="1:8" ht="24.75" customHeight="1" thickBot="1">
      <c r="A10" s="108" t="s">
        <v>174</v>
      </c>
      <c r="B10" s="108"/>
      <c r="C10" s="109" t="s">
        <v>175</v>
      </c>
      <c r="D10" s="109"/>
      <c r="E10" s="2" t="s">
        <v>176</v>
      </c>
      <c r="F10" s="110" t="s">
        <v>177</v>
      </c>
      <c r="G10" s="110"/>
      <c r="H10" s="110"/>
    </row>
    <row r="11" spans="1:8" ht="12.75" customHeight="1" thickBot="1">
      <c r="A11" s="170" t="s">
        <v>178</v>
      </c>
      <c r="B11" s="171"/>
      <c r="C11" s="111">
        <v>20</v>
      </c>
      <c r="D11" s="111"/>
      <c r="E11" s="3" t="s">
        <v>179</v>
      </c>
      <c r="F11" s="176">
        <v>3600</v>
      </c>
      <c r="G11" s="177"/>
      <c r="H11" s="178"/>
    </row>
    <row r="12" spans="1:8" ht="14.25" customHeight="1" thickBot="1">
      <c r="A12" s="172"/>
      <c r="B12" s="173"/>
      <c r="C12" s="111">
        <v>30</v>
      </c>
      <c r="D12" s="111"/>
      <c r="E12" s="3" t="s">
        <v>180</v>
      </c>
      <c r="F12" s="179"/>
      <c r="G12" s="180"/>
      <c r="H12" s="181"/>
    </row>
    <row r="13" spans="1:8" ht="14.25" customHeight="1" thickBot="1">
      <c r="A13" s="172"/>
      <c r="B13" s="173"/>
      <c r="C13" s="111">
        <v>40</v>
      </c>
      <c r="D13" s="111"/>
      <c r="E13" s="3" t="s">
        <v>180</v>
      </c>
      <c r="F13" s="179"/>
      <c r="G13" s="180"/>
      <c r="H13" s="181"/>
    </row>
    <row r="14" spans="1:8" ht="14.25" customHeight="1" thickBot="1">
      <c r="A14" s="172"/>
      <c r="B14" s="173"/>
      <c r="C14" s="111">
        <v>50</v>
      </c>
      <c r="D14" s="111"/>
      <c r="E14" s="3" t="s">
        <v>181</v>
      </c>
      <c r="F14" s="179"/>
      <c r="G14" s="180"/>
      <c r="H14" s="181"/>
    </row>
    <row r="15" spans="1:8" ht="12.75" customHeight="1" thickBot="1">
      <c r="A15" s="172"/>
      <c r="B15" s="173"/>
      <c r="C15" s="111">
        <v>60</v>
      </c>
      <c r="D15" s="111"/>
      <c r="E15" s="3" t="s">
        <v>181</v>
      </c>
      <c r="F15" s="179"/>
      <c r="G15" s="180"/>
      <c r="H15" s="181"/>
    </row>
    <row r="16" spans="1:8" ht="13.5" customHeight="1" thickBot="1">
      <c r="A16" s="172"/>
      <c r="B16" s="173"/>
      <c r="C16" s="111">
        <v>70</v>
      </c>
      <c r="D16" s="111"/>
      <c r="E16" s="3" t="s">
        <v>181</v>
      </c>
      <c r="F16" s="179"/>
      <c r="G16" s="180"/>
      <c r="H16" s="181"/>
    </row>
    <row r="17" spans="1:8" ht="13.5" customHeight="1" thickBot="1">
      <c r="A17" s="172"/>
      <c r="B17" s="173"/>
      <c r="C17" s="111">
        <v>80</v>
      </c>
      <c r="D17" s="111"/>
      <c r="E17" s="3" t="s">
        <v>181</v>
      </c>
      <c r="F17" s="179"/>
      <c r="G17" s="180"/>
      <c r="H17" s="181"/>
    </row>
    <row r="18" spans="1:8" ht="16.5" customHeight="1" thickBot="1">
      <c r="A18" s="174"/>
      <c r="B18" s="175"/>
      <c r="C18" s="111">
        <v>100</v>
      </c>
      <c r="D18" s="111"/>
      <c r="E18" s="3" t="s">
        <v>181</v>
      </c>
      <c r="F18" s="182"/>
      <c r="G18" s="183"/>
      <c r="H18" s="184"/>
    </row>
    <row r="19" spans="1:8" ht="15.75" customHeight="1" thickBot="1">
      <c r="A19" s="170" t="s">
        <v>182</v>
      </c>
      <c r="B19" s="171"/>
      <c r="C19" s="111">
        <v>20</v>
      </c>
      <c r="D19" s="111"/>
      <c r="E19" s="3" t="s">
        <v>179</v>
      </c>
      <c r="F19" s="176">
        <v>3500</v>
      </c>
      <c r="G19" s="177"/>
      <c r="H19" s="178"/>
    </row>
    <row r="20" spans="1:8" ht="15.75" customHeight="1" thickBot="1">
      <c r="A20" s="172"/>
      <c r="B20" s="173"/>
      <c r="C20" s="111">
        <v>30</v>
      </c>
      <c r="D20" s="111"/>
      <c r="E20" s="3" t="s">
        <v>180</v>
      </c>
      <c r="F20" s="179"/>
      <c r="G20" s="180"/>
      <c r="H20" s="181"/>
    </row>
    <row r="21" spans="1:8" ht="14.25" customHeight="1" thickBot="1">
      <c r="A21" s="172"/>
      <c r="B21" s="173"/>
      <c r="C21" s="111">
        <v>40</v>
      </c>
      <c r="D21" s="111"/>
      <c r="E21" s="3" t="s">
        <v>180</v>
      </c>
      <c r="F21" s="179"/>
      <c r="G21" s="180"/>
      <c r="H21" s="181"/>
    </row>
    <row r="22" spans="1:8" ht="15.75" customHeight="1" thickBot="1">
      <c r="A22" s="172"/>
      <c r="B22" s="173"/>
      <c r="C22" s="111">
        <v>50</v>
      </c>
      <c r="D22" s="111"/>
      <c r="E22" s="3" t="s">
        <v>181</v>
      </c>
      <c r="F22" s="179"/>
      <c r="G22" s="180"/>
      <c r="H22" s="181"/>
    </row>
    <row r="23" spans="1:8" ht="15.75" customHeight="1" thickBot="1">
      <c r="A23" s="172"/>
      <c r="B23" s="173"/>
      <c r="C23" s="111">
        <v>60</v>
      </c>
      <c r="D23" s="111"/>
      <c r="E23" s="3" t="s">
        <v>181</v>
      </c>
      <c r="F23" s="179"/>
      <c r="G23" s="180"/>
      <c r="H23" s="181"/>
    </row>
    <row r="24" spans="1:8" ht="15.75" customHeight="1" thickBot="1">
      <c r="A24" s="172"/>
      <c r="B24" s="173"/>
      <c r="C24" s="111">
        <v>70</v>
      </c>
      <c r="D24" s="111"/>
      <c r="E24" s="3" t="s">
        <v>181</v>
      </c>
      <c r="F24" s="179"/>
      <c r="G24" s="180"/>
      <c r="H24" s="181"/>
    </row>
    <row r="25" spans="1:8" ht="15.75" customHeight="1" thickBot="1">
      <c r="A25" s="172"/>
      <c r="B25" s="173"/>
      <c r="C25" s="111">
        <v>80</v>
      </c>
      <c r="D25" s="111"/>
      <c r="E25" s="3" t="s">
        <v>181</v>
      </c>
      <c r="F25" s="179"/>
      <c r="G25" s="180"/>
      <c r="H25" s="181"/>
    </row>
    <row r="26" spans="1:8" ht="15.75" customHeight="1" thickBot="1">
      <c r="A26" s="174"/>
      <c r="B26" s="175"/>
      <c r="C26" s="111">
        <v>100</v>
      </c>
      <c r="D26" s="111"/>
      <c r="E26" s="3" t="s">
        <v>181</v>
      </c>
      <c r="F26" s="182"/>
      <c r="G26" s="183"/>
      <c r="H26" s="184"/>
    </row>
    <row r="27" spans="1:8" ht="14.25" customHeight="1" thickBot="1">
      <c r="A27" s="170" t="s">
        <v>183</v>
      </c>
      <c r="B27" s="171"/>
      <c r="C27" s="111">
        <v>20</v>
      </c>
      <c r="D27" s="111"/>
      <c r="E27" s="3" t="s">
        <v>179</v>
      </c>
      <c r="F27" s="176">
        <v>4300</v>
      </c>
      <c r="G27" s="177"/>
      <c r="H27" s="178"/>
    </row>
    <row r="28" spans="1:8" ht="15.75" customHeight="1" thickBot="1">
      <c r="A28" s="172"/>
      <c r="B28" s="173"/>
      <c r="C28" s="111">
        <v>30</v>
      </c>
      <c r="D28" s="111"/>
      <c r="E28" s="3" t="s">
        <v>180</v>
      </c>
      <c r="F28" s="179"/>
      <c r="G28" s="180"/>
      <c r="H28" s="181"/>
    </row>
    <row r="29" spans="1:8" ht="13.5" customHeight="1" thickBot="1">
      <c r="A29" s="172"/>
      <c r="B29" s="173"/>
      <c r="C29" s="111">
        <v>40</v>
      </c>
      <c r="D29" s="111"/>
      <c r="E29" s="3" t="s">
        <v>180</v>
      </c>
      <c r="F29" s="179"/>
      <c r="G29" s="180"/>
      <c r="H29" s="181"/>
    </row>
    <row r="30" spans="1:8" ht="15.75" customHeight="1" thickBot="1">
      <c r="A30" s="172"/>
      <c r="B30" s="173"/>
      <c r="C30" s="111">
        <v>50</v>
      </c>
      <c r="D30" s="111"/>
      <c r="E30" s="3" t="s">
        <v>181</v>
      </c>
      <c r="F30" s="179"/>
      <c r="G30" s="180"/>
      <c r="H30" s="181"/>
    </row>
    <row r="31" spans="1:8" ht="15.75" customHeight="1" thickBot="1">
      <c r="A31" s="172"/>
      <c r="B31" s="173"/>
      <c r="C31" s="111">
        <v>60</v>
      </c>
      <c r="D31" s="111"/>
      <c r="E31" s="3" t="s">
        <v>181</v>
      </c>
      <c r="F31" s="179"/>
      <c r="G31" s="180"/>
      <c r="H31" s="181"/>
    </row>
    <row r="32" spans="1:8" ht="15.75" customHeight="1" thickBot="1">
      <c r="A32" s="172"/>
      <c r="B32" s="173"/>
      <c r="C32" s="111">
        <v>70</v>
      </c>
      <c r="D32" s="111"/>
      <c r="E32" s="3" t="s">
        <v>181</v>
      </c>
      <c r="F32" s="179"/>
      <c r="G32" s="180"/>
      <c r="H32" s="181"/>
    </row>
    <row r="33" spans="1:8" ht="15.75" customHeight="1" thickBot="1">
      <c r="A33" s="172"/>
      <c r="B33" s="173"/>
      <c r="C33" s="111">
        <v>80</v>
      </c>
      <c r="D33" s="111"/>
      <c r="E33" s="3" t="s">
        <v>181</v>
      </c>
      <c r="F33" s="179"/>
      <c r="G33" s="180"/>
      <c r="H33" s="181"/>
    </row>
    <row r="34" spans="1:8" ht="15.75" customHeight="1" thickBot="1">
      <c r="A34" s="174"/>
      <c r="B34" s="175"/>
      <c r="C34" s="111">
        <v>100</v>
      </c>
      <c r="D34" s="111"/>
      <c r="E34" s="3" t="s">
        <v>181</v>
      </c>
      <c r="F34" s="182"/>
      <c r="G34" s="183"/>
      <c r="H34" s="184"/>
    </row>
    <row r="35" spans="1:8" ht="15">
      <c r="A35" s="4"/>
      <c r="B35" s="4"/>
      <c r="C35" s="4"/>
      <c r="D35" s="4"/>
      <c r="E35" s="4"/>
      <c r="F35" s="4"/>
      <c r="G35" s="4"/>
      <c r="H35" s="4"/>
    </row>
  </sheetData>
  <sheetProtection selectLockedCells="1" selectUnlockedCells="1"/>
  <mergeCells count="34">
    <mergeCell ref="A27:B34"/>
    <mergeCell ref="C27:D27"/>
    <mergeCell ref="F27:H34"/>
    <mergeCell ref="C28:D28"/>
    <mergeCell ref="C29:D29"/>
    <mergeCell ref="C30:D30"/>
    <mergeCell ref="C31:D31"/>
    <mergeCell ref="C32:D32"/>
    <mergeCell ref="C33:D33"/>
    <mergeCell ref="C34:D34"/>
    <mergeCell ref="A19:B26"/>
    <mergeCell ref="C19:D19"/>
    <mergeCell ref="F19:H26"/>
    <mergeCell ref="C20:D20"/>
    <mergeCell ref="C21:D21"/>
    <mergeCell ref="C22:D22"/>
    <mergeCell ref="C23:D23"/>
    <mergeCell ref="C24:D24"/>
    <mergeCell ref="C25:D25"/>
    <mergeCell ref="C26:D26"/>
    <mergeCell ref="A11:B18"/>
    <mergeCell ref="C11:D11"/>
    <mergeCell ref="F11:H18"/>
    <mergeCell ref="C12:D12"/>
    <mergeCell ref="C13:D13"/>
    <mergeCell ref="C14:D14"/>
    <mergeCell ref="C15:D15"/>
    <mergeCell ref="C16:D16"/>
    <mergeCell ref="C17:D17"/>
    <mergeCell ref="C18:D18"/>
    <mergeCell ref="F5:H5"/>
    <mergeCell ref="A10:B10"/>
    <mergeCell ref="C10:D10"/>
    <mergeCell ref="F10:H10"/>
  </mergeCells>
  <hyperlinks>
    <hyperlink ref="A8" r:id="rId1" display="www.altastrom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34"/>
  <sheetViews>
    <sheetView workbookViewId="0" topLeftCell="A1">
      <selection activeCell="I39" sqref="I39"/>
    </sheetView>
  </sheetViews>
  <sheetFormatPr defaultColWidth="11.421875" defaultRowHeight="15"/>
  <cols>
    <col min="1" max="1" width="18.140625" style="5" customWidth="1"/>
    <col min="2" max="2" width="8.140625" style="5" customWidth="1"/>
    <col min="3" max="3" width="7.00390625" style="5" customWidth="1"/>
    <col min="4" max="4" width="6.421875" style="5" customWidth="1"/>
    <col min="5" max="5" width="6.00390625" style="5" customWidth="1"/>
    <col min="6" max="6" width="6.421875" style="6" customWidth="1"/>
    <col min="7" max="7" width="8.8515625" style="6" customWidth="1"/>
    <col min="8" max="8" width="6.7109375" style="5" customWidth="1"/>
    <col min="9" max="9" width="7.00390625" style="7" customWidth="1"/>
    <col min="10" max="10" width="6.28125" style="7" customWidth="1"/>
    <col min="11" max="11" width="5.140625" style="8" customWidth="1"/>
    <col min="12" max="12" width="8.7109375" style="9" customWidth="1"/>
    <col min="13" max="13" width="14.8515625" style="9" customWidth="1"/>
    <col min="14" max="14" width="8.8515625" style="5" customWidth="1"/>
    <col min="15" max="15" width="12.7109375" style="5" customWidth="1"/>
    <col min="16" max="251" width="8.8515625" style="5" customWidth="1"/>
    <col min="252" max="16384" width="8.8515625" style="0" customWidth="1"/>
  </cols>
  <sheetData>
    <row r="1" spans="1:13" s="169" customFormat="1" ht="12.75" customHeight="1">
      <c r="A1" s="164"/>
      <c r="B1" s="165"/>
      <c r="C1" s="166"/>
      <c r="D1" s="166"/>
      <c r="E1" s="164"/>
      <c r="F1" s="164"/>
      <c r="G1" s="164"/>
      <c r="H1" s="164"/>
      <c r="I1" s="154"/>
      <c r="J1" s="154"/>
      <c r="K1" s="154"/>
      <c r="L1" s="167"/>
      <c r="M1" s="168"/>
    </row>
    <row r="2" spans="1:13" s="169" customFormat="1" ht="12.75" customHeight="1">
      <c r="A2" s="164"/>
      <c r="B2" s="165"/>
      <c r="C2" s="166"/>
      <c r="D2" s="166"/>
      <c r="E2" s="164"/>
      <c r="F2" s="164"/>
      <c r="G2" s="164"/>
      <c r="H2" s="164"/>
      <c r="I2" s="154"/>
      <c r="J2" s="154"/>
      <c r="K2" s="154"/>
      <c r="L2" s="167"/>
      <c r="M2" s="168"/>
    </row>
    <row r="3" spans="1:13" s="169" customFormat="1" ht="12.75" customHeight="1">
      <c r="A3" s="140"/>
      <c r="B3" s="165"/>
      <c r="C3" s="166"/>
      <c r="D3" s="166"/>
      <c r="E3" s="164"/>
      <c r="F3" s="164"/>
      <c r="G3" s="164"/>
      <c r="H3" s="164"/>
      <c r="I3" s="154"/>
      <c r="J3" s="154"/>
      <c r="K3" s="154"/>
      <c r="L3" s="167"/>
      <c r="M3" s="168"/>
    </row>
    <row r="4" spans="1:13" s="169" customFormat="1" ht="20.25" customHeight="1">
      <c r="A4" s="140"/>
      <c r="B4" s="164"/>
      <c r="C4" s="165"/>
      <c r="D4" s="166"/>
      <c r="E4" s="164"/>
      <c r="F4" s="164"/>
      <c r="G4" s="164"/>
      <c r="H4" s="164"/>
      <c r="I4" s="140"/>
      <c r="J4" s="140"/>
      <c r="K4" s="140"/>
      <c r="L4" s="140"/>
      <c r="M4" s="168"/>
    </row>
    <row r="5" spans="1:14" s="169" customFormat="1" ht="19.5" customHeight="1">
      <c r="A5" s="136" t="s">
        <v>168</v>
      </c>
      <c r="B5" s="136"/>
      <c r="C5" s="136"/>
      <c r="D5" s="149"/>
      <c r="E5" s="164"/>
      <c r="F5" s="164"/>
      <c r="G5" s="140"/>
      <c r="H5" s="140"/>
      <c r="I5" s="140"/>
      <c r="J5" s="140"/>
      <c r="K5" s="135" t="s">
        <v>167</v>
      </c>
      <c r="L5" s="149"/>
      <c r="M5" s="149"/>
      <c r="N5" s="140"/>
    </row>
    <row r="6" spans="1:14" s="169" customFormat="1" ht="18" customHeight="1">
      <c r="A6" s="142" t="s">
        <v>170</v>
      </c>
      <c r="B6" s="143"/>
      <c r="C6" s="140"/>
      <c r="D6" s="140"/>
      <c r="E6" s="164"/>
      <c r="F6" s="164"/>
      <c r="G6" s="140"/>
      <c r="H6" s="140"/>
      <c r="I6" s="140"/>
      <c r="J6" s="140"/>
      <c r="K6" s="141" t="s">
        <v>169</v>
      </c>
      <c r="L6" s="140"/>
      <c r="M6" s="140"/>
      <c r="N6" s="140"/>
    </row>
    <row r="7" spans="1:14" s="169" customFormat="1" ht="20.25" customHeight="1">
      <c r="A7" s="144" t="s">
        <v>172</v>
      </c>
      <c r="B7" s="145"/>
      <c r="C7" s="140"/>
      <c r="D7" s="140"/>
      <c r="E7" s="164"/>
      <c r="F7" s="164"/>
      <c r="G7" s="140"/>
      <c r="H7" s="140"/>
      <c r="I7" s="140"/>
      <c r="J7" s="140"/>
      <c r="K7" s="141" t="s">
        <v>171</v>
      </c>
      <c r="L7" s="140"/>
      <c r="M7" s="140"/>
      <c r="N7" s="140"/>
    </row>
    <row r="8" spans="1:14" s="169" customFormat="1" ht="12.75" customHeight="1">
      <c r="A8" s="140"/>
      <c r="B8" s="140"/>
      <c r="C8" s="140"/>
      <c r="D8" s="140"/>
      <c r="E8" s="164"/>
      <c r="F8" s="164"/>
      <c r="G8" s="140"/>
      <c r="H8" s="140"/>
      <c r="I8" s="140"/>
      <c r="J8" s="140"/>
      <c r="K8" s="146" t="s">
        <v>173</v>
      </c>
      <c r="L8" s="150"/>
      <c r="M8" s="140"/>
      <c r="N8" s="154"/>
    </row>
    <row r="9" spans="1:13" s="10" customFormat="1" ht="12.75" customHeight="1">
      <c r="A9" s="112" t="s">
        <v>184</v>
      </c>
      <c r="B9" s="113" t="s">
        <v>185</v>
      </c>
      <c r="C9" s="114" t="s">
        <v>186</v>
      </c>
      <c r="D9" s="114" t="s">
        <v>187</v>
      </c>
      <c r="E9" s="112" t="s">
        <v>188</v>
      </c>
      <c r="F9" s="112"/>
      <c r="G9" s="112"/>
      <c r="H9" s="112"/>
      <c r="I9" s="11"/>
      <c r="J9" s="12"/>
      <c r="K9" s="12"/>
      <c r="L9" s="115" t="s">
        <v>189</v>
      </c>
      <c r="M9" s="13" t="s">
        <v>190</v>
      </c>
    </row>
    <row r="10" spans="1:13" s="10" customFormat="1" ht="24">
      <c r="A10" s="112"/>
      <c r="B10" s="112"/>
      <c r="C10" s="114"/>
      <c r="D10" s="114"/>
      <c r="E10" s="14" t="s">
        <v>191</v>
      </c>
      <c r="F10" s="15" t="s">
        <v>192</v>
      </c>
      <c r="G10" s="16" t="s">
        <v>193</v>
      </c>
      <c r="H10" s="14" t="s">
        <v>194</v>
      </c>
      <c r="I10" s="17" t="s">
        <v>195</v>
      </c>
      <c r="J10" s="18" t="s">
        <v>191</v>
      </c>
      <c r="K10" s="19" t="s">
        <v>192</v>
      </c>
      <c r="L10" s="115"/>
      <c r="M10" s="20" t="s">
        <v>196</v>
      </c>
    </row>
    <row r="11" spans="1:15" s="25" customFormat="1" ht="1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/>
      <c r="O11" s="24"/>
    </row>
    <row r="12" spans="1:15" s="36" customFormat="1" ht="12.75" customHeight="1">
      <c r="A12" s="26" t="s">
        <v>197</v>
      </c>
      <c r="B12" s="27">
        <v>30</v>
      </c>
      <c r="C12" s="28">
        <v>600</v>
      </c>
      <c r="D12" s="29">
        <v>1250</v>
      </c>
      <c r="E12" s="30">
        <v>10.5</v>
      </c>
      <c r="F12" s="31">
        <v>0.315</v>
      </c>
      <c r="G12" s="31">
        <v>0.41</v>
      </c>
      <c r="H12" s="27">
        <v>14</v>
      </c>
      <c r="I12" s="32">
        <v>1465.38</v>
      </c>
      <c r="J12" s="32">
        <v>139.56</v>
      </c>
      <c r="K12" s="33">
        <v>4652</v>
      </c>
      <c r="L12" s="34"/>
      <c r="M12" s="35"/>
      <c r="N12" s="23"/>
      <c r="O12" s="24"/>
    </row>
    <row r="13" spans="1:15" s="36" customFormat="1" ht="12">
      <c r="A13" s="26" t="s">
        <v>198</v>
      </c>
      <c r="B13" s="27">
        <v>40</v>
      </c>
      <c r="C13" s="28">
        <v>600</v>
      </c>
      <c r="D13" s="29">
        <v>1250</v>
      </c>
      <c r="E13" s="30">
        <v>7.5</v>
      </c>
      <c r="F13" s="31">
        <v>0.3</v>
      </c>
      <c r="G13" s="31">
        <v>0.39</v>
      </c>
      <c r="H13" s="27">
        <v>10</v>
      </c>
      <c r="I13" s="32">
        <v>1380</v>
      </c>
      <c r="J13" s="32">
        <v>184</v>
      </c>
      <c r="K13" s="33">
        <v>4600</v>
      </c>
      <c r="L13" s="37"/>
      <c r="M13" s="38"/>
      <c r="N13" s="23"/>
      <c r="O13" s="24"/>
    </row>
    <row r="14" spans="1:15" s="36" customFormat="1" ht="12">
      <c r="A14" s="26" t="s">
        <v>199</v>
      </c>
      <c r="B14" s="27">
        <v>50</v>
      </c>
      <c r="C14" s="28">
        <v>600</v>
      </c>
      <c r="D14" s="29">
        <v>1250</v>
      </c>
      <c r="E14" s="30">
        <v>6</v>
      </c>
      <c r="F14" s="31">
        <v>0.3</v>
      </c>
      <c r="G14" s="31">
        <v>0.39</v>
      </c>
      <c r="H14" s="27">
        <v>8</v>
      </c>
      <c r="I14" s="32">
        <v>1364.4</v>
      </c>
      <c r="J14" s="32">
        <v>227.4</v>
      </c>
      <c r="K14" s="33">
        <v>4548</v>
      </c>
      <c r="L14" s="27" t="s">
        <v>200</v>
      </c>
      <c r="M14" s="39" t="s">
        <v>201</v>
      </c>
      <c r="N14" s="23"/>
      <c r="O14" s="24"/>
    </row>
    <row r="15" spans="1:15" s="36" customFormat="1" ht="12">
      <c r="A15" s="26" t="s">
        <v>202</v>
      </c>
      <c r="B15" s="27">
        <v>60</v>
      </c>
      <c r="C15" s="28">
        <v>600</v>
      </c>
      <c r="D15" s="29">
        <v>1250</v>
      </c>
      <c r="E15" s="30">
        <v>5.25</v>
      </c>
      <c r="F15" s="31">
        <v>0.315</v>
      </c>
      <c r="G15" s="31">
        <v>0.41</v>
      </c>
      <c r="H15" s="27">
        <v>7</v>
      </c>
      <c r="I15" s="32">
        <v>1432.62</v>
      </c>
      <c r="J15" s="32">
        <v>272.88</v>
      </c>
      <c r="K15" s="33">
        <v>4548</v>
      </c>
      <c r="L15" s="27" t="s">
        <v>203</v>
      </c>
      <c r="M15" s="39" t="s">
        <v>204</v>
      </c>
      <c r="N15" s="23"/>
      <c r="O15" s="24"/>
    </row>
    <row r="16" spans="1:15" s="36" customFormat="1" ht="12">
      <c r="A16" s="26" t="s">
        <v>205</v>
      </c>
      <c r="B16" s="27">
        <v>80</v>
      </c>
      <c r="C16" s="28">
        <v>600</v>
      </c>
      <c r="D16" s="29">
        <v>1250</v>
      </c>
      <c r="E16" s="30">
        <v>3.75</v>
      </c>
      <c r="F16" s="31">
        <v>0.3</v>
      </c>
      <c r="G16" s="31">
        <v>0.39</v>
      </c>
      <c r="H16" s="27">
        <v>5</v>
      </c>
      <c r="I16" s="32">
        <v>1373.4</v>
      </c>
      <c r="J16" s="32">
        <v>366.24</v>
      </c>
      <c r="K16" s="33">
        <v>4578</v>
      </c>
      <c r="L16" s="27" t="s">
        <v>206</v>
      </c>
      <c r="M16" s="38"/>
      <c r="N16" s="23"/>
      <c r="O16" s="24"/>
    </row>
    <row r="17" spans="1:15" s="36" customFormat="1" ht="12">
      <c r="A17" s="26" t="s">
        <v>207</v>
      </c>
      <c r="B17" s="27">
        <v>100</v>
      </c>
      <c r="C17" s="28">
        <v>600</v>
      </c>
      <c r="D17" s="29">
        <v>1250</v>
      </c>
      <c r="E17" s="30">
        <v>3</v>
      </c>
      <c r="F17" s="31">
        <v>0.3</v>
      </c>
      <c r="G17" s="31">
        <v>0.39</v>
      </c>
      <c r="H17" s="27">
        <v>4</v>
      </c>
      <c r="I17" s="32">
        <v>1395.6</v>
      </c>
      <c r="J17" s="32">
        <v>465.2</v>
      </c>
      <c r="K17" s="33">
        <v>4652</v>
      </c>
      <c r="L17" s="37"/>
      <c r="M17" s="38"/>
      <c r="N17" s="23"/>
      <c r="O17" s="24"/>
    </row>
    <row r="18" spans="1:15" s="36" customFormat="1" ht="12">
      <c r="A18" s="26" t="s">
        <v>208</v>
      </c>
      <c r="B18" s="27">
        <v>120</v>
      </c>
      <c r="C18" s="28">
        <v>600</v>
      </c>
      <c r="D18" s="29">
        <v>1250</v>
      </c>
      <c r="E18" s="30">
        <v>2.25</v>
      </c>
      <c r="F18" s="31">
        <v>0.27</v>
      </c>
      <c r="G18" s="31">
        <v>0.39</v>
      </c>
      <c r="H18" s="27">
        <v>3</v>
      </c>
      <c r="I18" s="32">
        <v>1311.93</v>
      </c>
      <c r="J18" s="32">
        <v>583.08</v>
      </c>
      <c r="K18" s="33">
        <v>4859</v>
      </c>
      <c r="L18" s="40"/>
      <c r="M18" s="41"/>
      <c r="N18" s="23"/>
      <c r="O18" s="24"/>
    </row>
    <row r="19" spans="1:15" s="25" customFormat="1" ht="1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4"/>
    </row>
    <row r="20" spans="1:15" s="45" customFormat="1" ht="38.25" customHeight="1">
      <c r="A20" s="42" t="s">
        <v>209</v>
      </c>
      <c r="B20" s="27">
        <v>30</v>
      </c>
      <c r="C20" s="28">
        <v>600</v>
      </c>
      <c r="D20" s="29">
        <v>1250</v>
      </c>
      <c r="E20" s="30">
        <v>10.5</v>
      </c>
      <c r="F20" s="31">
        <v>0.315</v>
      </c>
      <c r="G20" s="31">
        <v>0.41</v>
      </c>
      <c r="H20" s="27">
        <v>14</v>
      </c>
      <c r="I20" s="32">
        <v>1815.98</v>
      </c>
      <c r="J20" s="32">
        <v>172.95</v>
      </c>
      <c r="K20" s="33">
        <v>5765</v>
      </c>
      <c r="L20" s="43" t="s">
        <v>210</v>
      </c>
      <c r="M20" s="44" t="s">
        <v>211</v>
      </c>
      <c r="N20" s="23"/>
      <c r="O20" s="24"/>
    </row>
    <row r="21" spans="1:15" s="25" customFormat="1" ht="1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3"/>
      <c r="O21" s="24"/>
    </row>
    <row r="22" spans="1:15" s="45" customFormat="1" ht="12.75" customHeight="1">
      <c r="A22" s="42" t="s">
        <v>212</v>
      </c>
      <c r="B22" s="27">
        <v>40</v>
      </c>
      <c r="C22" s="28">
        <v>600</v>
      </c>
      <c r="D22" s="29">
        <v>2400</v>
      </c>
      <c r="E22" s="30">
        <f>ROUND(C22*D22/1000/1000*H22,2)</f>
        <v>14.4</v>
      </c>
      <c r="F22" s="31">
        <f>ROUND(B22*C22*D22/1000/1000/1000*H22,3)</f>
        <v>0.576</v>
      </c>
      <c r="G22" s="31">
        <v>0.683</v>
      </c>
      <c r="H22" s="27">
        <v>10</v>
      </c>
      <c r="I22" s="32">
        <v>3176.06</v>
      </c>
      <c r="J22" s="32">
        <v>220.56</v>
      </c>
      <c r="K22" s="33">
        <v>5514</v>
      </c>
      <c r="L22" s="46"/>
      <c r="M22" s="116" t="s">
        <v>213</v>
      </c>
      <c r="N22" s="23"/>
      <c r="O22" s="24"/>
    </row>
    <row r="23" spans="1:15" s="36" customFormat="1" ht="12">
      <c r="A23" s="42" t="s">
        <v>214</v>
      </c>
      <c r="B23" s="27">
        <v>50</v>
      </c>
      <c r="C23" s="28">
        <v>600</v>
      </c>
      <c r="D23" s="29">
        <v>2400</v>
      </c>
      <c r="E23" s="30">
        <f>ROUND(C23*D23/1000/1000*H23,2)</f>
        <v>11.52</v>
      </c>
      <c r="F23" s="31">
        <f>ROUND(B23*C23*D23/1000/1000/1000*H23,3)</f>
        <v>0.576</v>
      </c>
      <c r="G23" s="31">
        <v>0.683</v>
      </c>
      <c r="H23" s="27">
        <v>8</v>
      </c>
      <c r="I23" s="32">
        <v>3144.38</v>
      </c>
      <c r="J23" s="32">
        <v>272.95</v>
      </c>
      <c r="K23" s="33">
        <v>5459</v>
      </c>
      <c r="L23" s="47" t="s">
        <v>215</v>
      </c>
      <c r="M23" s="116"/>
      <c r="N23" s="23"/>
      <c r="O23" s="24"/>
    </row>
    <row r="24" spans="1:15" s="45" customFormat="1" ht="12">
      <c r="A24" s="42" t="s">
        <v>216</v>
      </c>
      <c r="B24" s="27">
        <v>60</v>
      </c>
      <c r="C24" s="28">
        <v>600</v>
      </c>
      <c r="D24" s="29">
        <v>2400</v>
      </c>
      <c r="E24" s="30">
        <f>ROUND(C24*D24/1000/1000*H24,2)</f>
        <v>10.08</v>
      </c>
      <c r="F24" s="31">
        <f>ROUND(B24*C24*D24/1000/1000/1000*H24,3)</f>
        <v>0.605</v>
      </c>
      <c r="G24" s="31">
        <v>0.82</v>
      </c>
      <c r="H24" s="27">
        <v>7</v>
      </c>
      <c r="I24" s="32">
        <v>3302.7</v>
      </c>
      <c r="J24" s="32">
        <v>327.65</v>
      </c>
      <c r="K24" s="33">
        <v>5459</v>
      </c>
      <c r="L24" s="47" t="s">
        <v>217</v>
      </c>
      <c r="M24" s="116"/>
      <c r="N24" s="23"/>
      <c r="O24" s="24"/>
    </row>
    <row r="25" spans="1:15" s="45" customFormat="1" ht="12">
      <c r="A25" s="42" t="s">
        <v>218</v>
      </c>
      <c r="B25" s="27">
        <v>80</v>
      </c>
      <c r="C25" s="28">
        <v>600</v>
      </c>
      <c r="D25" s="29">
        <v>2400</v>
      </c>
      <c r="E25" s="30">
        <f>ROUND(C25*D25/1000/1000*H25,2)</f>
        <v>7.2</v>
      </c>
      <c r="F25" s="31">
        <f>ROUND(B25*C25*D25/1000/1000/1000*H25,3)</f>
        <v>0.576</v>
      </c>
      <c r="G25" s="31">
        <v>0.683</v>
      </c>
      <c r="H25" s="27">
        <v>5</v>
      </c>
      <c r="I25" s="32">
        <v>3130.56</v>
      </c>
      <c r="J25" s="32">
        <v>434.8</v>
      </c>
      <c r="K25" s="33">
        <v>5435</v>
      </c>
      <c r="L25" s="48"/>
      <c r="M25" s="116"/>
      <c r="N25" s="23"/>
      <c r="O25" s="24"/>
    </row>
    <row r="26" spans="1:15" s="45" customFormat="1" ht="12">
      <c r="A26" s="42" t="s">
        <v>219</v>
      </c>
      <c r="B26" s="27">
        <v>100</v>
      </c>
      <c r="C26" s="28">
        <v>600</v>
      </c>
      <c r="D26" s="29">
        <v>2400</v>
      </c>
      <c r="E26" s="30">
        <f>ROUND(C26*D26/1000/1000*H26,2)</f>
        <v>5.76</v>
      </c>
      <c r="F26" s="31">
        <f>ROUND(B26*C26*D26/1000/1000/1000*H26,3)</f>
        <v>0.576</v>
      </c>
      <c r="G26" s="31">
        <v>0.683</v>
      </c>
      <c r="H26" s="27">
        <v>4</v>
      </c>
      <c r="I26" s="32">
        <v>3130.56</v>
      </c>
      <c r="J26" s="32">
        <v>543.5</v>
      </c>
      <c r="K26" s="33">
        <v>5435</v>
      </c>
      <c r="L26" s="49"/>
      <c r="M26" s="116"/>
      <c r="N26" s="23"/>
      <c r="O26" s="24"/>
    </row>
    <row r="27" spans="1:13" s="52" customFormat="1" ht="1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1" s="10" customFormat="1" ht="12.75" customHeight="1">
      <c r="A28" s="112" t="s">
        <v>184</v>
      </c>
      <c r="B28" s="112"/>
      <c r="C28" s="112"/>
      <c r="D28" s="112"/>
      <c r="E28" s="112" t="s">
        <v>188</v>
      </c>
      <c r="F28" s="112"/>
      <c r="G28" s="112"/>
      <c r="H28" s="112"/>
      <c r="I28" s="117" t="s">
        <v>220</v>
      </c>
      <c r="J28" s="117"/>
      <c r="K28" s="117"/>
    </row>
    <row r="29" spans="1:11" s="10" customFormat="1" ht="12.75" customHeight="1">
      <c r="A29" s="112"/>
      <c r="B29" s="112"/>
      <c r="C29" s="112"/>
      <c r="D29" s="112"/>
      <c r="E29" s="118" t="s">
        <v>221</v>
      </c>
      <c r="F29" s="118"/>
      <c r="G29" s="112" t="s">
        <v>194</v>
      </c>
      <c r="H29" s="112"/>
      <c r="I29" s="117" t="s">
        <v>195</v>
      </c>
      <c r="J29" s="117"/>
      <c r="K29" s="117"/>
    </row>
    <row r="30" spans="1:11" s="25" customFormat="1" ht="1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3" ht="45.75" customHeight="1">
      <c r="A31" s="119" t="s">
        <v>222</v>
      </c>
      <c r="B31" s="119"/>
      <c r="C31" s="119"/>
      <c r="D31" s="119"/>
      <c r="E31" s="120">
        <v>0.01</v>
      </c>
      <c r="F31" s="120"/>
      <c r="G31" s="120">
        <v>1</v>
      </c>
      <c r="H31" s="120"/>
      <c r="I31" s="121">
        <v>455</v>
      </c>
      <c r="J31" s="121"/>
      <c r="K31" s="121"/>
      <c r="L31" s="5"/>
      <c r="M31" s="5"/>
    </row>
    <row r="32" spans="1:11" s="52" customFormat="1" ht="1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52" customFormat="1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3" ht="28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sheetProtection selectLockedCells="1" selectUnlockedCells="1"/>
  <mergeCells count="18">
    <mergeCell ref="A31:D31"/>
    <mergeCell ref="E31:F31"/>
    <mergeCell ref="G31:H31"/>
    <mergeCell ref="I31:K31"/>
    <mergeCell ref="A28:D29"/>
    <mergeCell ref="E28:H28"/>
    <mergeCell ref="I28:K28"/>
    <mergeCell ref="E29:F29"/>
    <mergeCell ref="G29:H29"/>
    <mergeCell ref="I29:K29"/>
    <mergeCell ref="D9:D10"/>
    <mergeCell ref="E9:H9"/>
    <mergeCell ref="L9:L10"/>
    <mergeCell ref="M22:M26"/>
    <mergeCell ref="A5:C5"/>
    <mergeCell ref="A9:A10"/>
    <mergeCell ref="B9:B10"/>
    <mergeCell ref="C9:C10"/>
  </mergeCells>
  <hyperlinks>
    <hyperlink ref="K8" r:id="rId1" display="www.altastrom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6:F29"/>
  <sheetViews>
    <sheetView workbookViewId="0" topLeftCell="A1">
      <selection activeCell="F14" sqref="F14"/>
    </sheetView>
  </sheetViews>
  <sheetFormatPr defaultColWidth="11.421875" defaultRowHeight="15"/>
  <cols>
    <col min="1" max="1" width="2.421875" style="0" customWidth="1"/>
    <col min="2" max="2" width="65.421875" style="0" customWidth="1"/>
    <col min="3" max="3" width="19.140625" style="0" customWidth="1"/>
    <col min="4" max="4" width="0" style="0" hidden="1" customWidth="1"/>
    <col min="5" max="5" width="13.7109375" style="0" customWidth="1"/>
    <col min="6" max="6" width="11.421875" style="0" customWidth="1"/>
    <col min="7" max="16384" width="8.7109375" style="0" customWidth="1"/>
  </cols>
  <sheetData>
    <row r="1" s="140" customFormat="1" ht="15"/>
    <row r="2" s="140" customFormat="1" ht="15"/>
    <row r="3" s="140" customFormat="1" ht="15"/>
    <row r="4" s="140" customFormat="1" ht="15"/>
    <row r="5" s="140" customFormat="1" ht="15"/>
    <row r="6" spans="2:5" s="140" customFormat="1" ht="18">
      <c r="B6" s="135" t="s">
        <v>167</v>
      </c>
      <c r="C6" s="136" t="s">
        <v>168</v>
      </c>
      <c r="D6" s="136"/>
      <c r="E6" s="136"/>
    </row>
    <row r="7" spans="2:4" s="140" customFormat="1" ht="15.75">
      <c r="B7" s="141" t="s">
        <v>169</v>
      </c>
      <c r="C7" s="142" t="s">
        <v>170</v>
      </c>
      <c r="D7" s="143"/>
    </row>
    <row r="8" spans="2:4" s="140" customFormat="1" ht="15.75">
      <c r="B8" s="141" t="s">
        <v>171</v>
      </c>
      <c r="C8" s="144" t="s">
        <v>172</v>
      </c>
      <c r="D8" s="145"/>
    </row>
    <row r="9" spans="2:5" s="140" customFormat="1" ht="15">
      <c r="B9" s="146" t="s">
        <v>173</v>
      </c>
      <c r="C9" s="150"/>
      <c r="E9" s="154"/>
    </row>
    <row r="10" spans="1:6" ht="15">
      <c r="A10" s="122" t="s">
        <v>223</v>
      </c>
      <c r="B10" s="123" t="s">
        <v>224</v>
      </c>
      <c r="C10" s="123" t="s">
        <v>225</v>
      </c>
      <c r="D10" s="56"/>
      <c r="E10" s="57"/>
      <c r="F10" s="57"/>
    </row>
    <row r="11" spans="1:6" ht="15">
      <c r="A11" s="122"/>
      <c r="B11" s="123"/>
      <c r="C11" s="123"/>
      <c r="D11" s="56"/>
      <c r="E11" s="58" t="s">
        <v>226</v>
      </c>
      <c r="F11" s="59" t="s">
        <v>227</v>
      </c>
    </row>
    <row r="12" spans="1:6" ht="57.75" customHeight="1">
      <c r="A12" s="60">
        <v>1</v>
      </c>
      <c r="B12" s="61" t="s">
        <v>228</v>
      </c>
      <c r="C12" s="62" t="s">
        <v>229</v>
      </c>
      <c r="E12" s="63">
        <v>3150</v>
      </c>
      <c r="F12" s="63">
        <v>3350</v>
      </c>
    </row>
    <row r="13" spans="1:6" ht="56.25" customHeight="1">
      <c r="A13" s="60">
        <v>2</v>
      </c>
      <c r="B13" s="61" t="s">
        <v>228</v>
      </c>
      <c r="C13" s="62" t="s">
        <v>230</v>
      </c>
      <c r="E13" s="63">
        <v>3350</v>
      </c>
      <c r="F13" s="63">
        <v>3550</v>
      </c>
    </row>
    <row r="14" spans="1:6" ht="42" customHeight="1">
      <c r="A14" s="60">
        <v>3</v>
      </c>
      <c r="B14" s="64" t="s">
        <v>231</v>
      </c>
      <c r="C14" s="62" t="s">
        <v>232</v>
      </c>
      <c r="E14" s="65">
        <v>3200</v>
      </c>
      <c r="F14" s="63">
        <v>3500</v>
      </c>
    </row>
    <row r="15" spans="1:6" ht="44.25" customHeight="1">
      <c r="A15" s="60">
        <v>4</v>
      </c>
      <c r="B15" s="64" t="s">
        <v>231</v>
      </c>
      <c r="C15" s="62" t="s">
        <v>233</v>
      </c>
      <c r="E15" s="65">
        <v>3450</v>
      </c>
      <c r="F15" s="63">
        <v>3600</v>
      </c>
    </row>
    <row r="16" spans="1:6" ht="34.5">
      <c r="A16" s="60">
        <v>4</v>
      </c>
      <c r="B16" s="64" t="s">
        <v>140</v>
      </c>
      <c r="C16" s="62" t="s">
        <v>229</v>
      </c>
      <c r="E16" s="65">
        <v>3400</v>
      </c>
      <c r="F16" s="63">
        <v>3550</v>
      </c>
    </row>
    <row r="17" spans="1:6" ht="34.5">
      <c r="A17" s="60">
        <v>5</v>
      </c>
      <c r="B17" s="64" t="s">
        <v>140</v>
      </c>
      <c r="C17" s="62" t="s">
        <v>230</v>
      </c>
      <c r="E17" s="65">
        <v>3450</v>
      </c>
      <c r="F17" s="63">
        <v>3600</v>
      </c>
    </row>
    <row r="18" spans="1:6" ht="34.5">
      <c r="A18" s="60">
        <v>6</v>
      </c>
      <c r="B18" s="66" t="s">
        <v>141</v>
      </c>
      <c r="C18" s="62" t="s">
        <v>142</v>
      </c>
      <c r="E18" s="65">
        <v>4850</v>
      </c>
      <c r="F18" s="63">
        <v>4950</v>
      </c>
    </row>
    <row r="19" spans="1:6" ht="36">
      <c r="A19" s="60">
        <v>5</v>
      </c>
      <c r="B19" s="64" t="s">
        <v>143</v>
      </c>
      <c r="C19" s="62" t="s">
        <v>144</v>
      </c>
      <c r="E19" s="67">
        <v>2800</v>
      </c>
      <c r="F19" s="63">
        <v>3200</v>
      </c>
    </row>
    <row r="20" spans="1:6" ht="27" customHeight="1">
      <c r="A20" s="68"/>
      <c r="B20" s="69" t="s">
        <v>145</v>
      </c>
      <c r="C20" s="70"/>
      <c r="D20" s="71"/>
      <c r="E20" s="70"/>
      <c r="F20" s="70"/>
    </row>
    <row r="21" spans="1:6" ht="15">
      <c r="A21" s="124" t="s">
        <v>223</v>
      </c>
      <c r="B21" s="125" t="s">
        <v>224</v>
      </c>
      <c r="C21" s="125" t="s">
        <v>146</v>
      </c>
      <c r="D21" s="56"/>
      <c r="E21" s="72"/>
      <c r="F21" s="72"/>
    </row>
    <row r="22" spans="1:6" ht="15">
      <c r="A22" s="124"/>
      <c r="B22" s="125"/>
      <c r="C22" s="125"/>
      <c r="D22" s="56"/>
      <c r="E22" s="73" t="s">
        <v>147</v>
      </c>
      <c r="F22" s="74" t="s">
        <v>148</v>
      </c>
    </row>
    <row r="23" spans="1:6" ht="47.25" customHeight="1">
      <c r="A23" s="75">
        <v>1</v>
      </c>
      <c r="B23" s="76" t="s">
        <v>149</v>
      </c>
      <c r="C23" s="77" t="s">
        <v>150</v>
      </c>
      <c r="E23" s="78">
        <v>2850</v>
      </c>
      <c r="F23" s="65">
        <v>3250</v>
      </c>
    </row>
    <row r="24" spans="1:6" ht="49.5" customHeight="1">
      <c r="A24" s="75">
        <v>2</v>
      </c>
      <c r="B24" s="76" t="s">
        <v>151</v>
      </c>
      <c r="C24" s="77" t="s">
        <v>150</v>
      </c>
      <c r="E24" s="78">
        <v>2900</v>
      </c>
      <c r="F24" s="65">
        <v>3350</v>
      </c>
    </row>
    <row r="25" spans="1:6" ht="45" customHeight="1">
      <c r="A25" s="75">
        <v>3</v>
      </c>
      <c r="B25" s="76" t="s">
        <v>152</v>
      </c>
      <c r="C25" s="77" t="s">
        <v>150</v>
      </c>
      <c r="E25" s="78">
        <v>3990</v>
      </c>
      <c r="F25" s="65">
        <v>4300</v>
      </c>
    </row>
    <row r="26" spans="1:6" ht="15">
      <c r="A26" s="79"/>
      <c r="B26" s="80"/>
      <c r="C26" s="80"/>
      <c r="E26" s="80"/>
      <c r="F26" s="80"/>
    </row>
    <row r="27" spans="1:6" ht="15">
      <c r="A27" s="79"/>
      <c r="B27" s="80"/>
      <c r="C27" s="80"/>
      <c r="E27" s="80"/>
      <c r="F27" s="80"/>
    </row>
    <row r="28" spans="1:6" ht="15">
      <c r="A28" s="79"/>
      <c r="B28" s="80"/>
      <c r="C28" s="80"/>
      <c r="E28" s="80"/>
      <c r="F28" s="80"/>
    </row>
    <row r="29" spans="1:6" ht="15">
      <c r="A29" s="81"/>
      <c r="B29" s="82"/>
      <c r="C29" s="82"/>
      <c r="E29" s="82"/>
      <c r="F29" s="82"/>
    </row>
  </sheetData>
  <sheetProtection selectLockedCells="1" selectUnlockedCells="1"/>
  <mergeCells count="7">
    <mergeCell ref="A21:A22"/>
    <mergeCell ref="B21:B22"/>
    <mergeCell ref="C21:C22"/>
    <mergeCell ref="C6:E6"/>
    <mergeCell ref="A10:A11"/>
    <mergeCell ref="B10:B11"/>
    <mergeCell ref="C10:C11"/>
  </mergeCells>
  <hyperlinks>
    <hyperlink ref="B9" r:id="rId1" display="www.altastrom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25"/>
  <sheetViews>
    <sheetView workbookViewId="0" topLeftCell="A1">
      <selection activeCell="G9" sqref="G9"/>
    </sheetView>
  </sheetViews>
  <sheetFormatPr defaultColWidth="11.421875" defaultRowHeight="15"/>
  <cols>
    <col min="1" max="1" width="2.7109375" style="148" customWidth="1"/>
    <col min="2" max="2" width="52.8515625" style="148" customWidth="1"/>
    <col min="3" max="3" width="9.28125" style="148" customWidth="1"/>
    <col min="4" max="4" width="10.140625" style="148" customWidth="1"/>
    <col min="5" max="5" width="11.28125" style="148" customWidth="1"/>
    <col min="6" max="6" width="9.28125" style="148" customWidth="1"/>
    <col min="7" max="16384" width="8.8515625" style="148" customWidth="1"/>
  </cols>
  <sheetData>
    <row r="1" spans="2:6" ht="30" customHeight="1">
      <c r="B1" s="140"/>
      <c r="C1" s="140"/>
      <c r="D1" s="140"/>
      <c r="E1" s="140"/>
      <c r="F1" s="140"/>
    </row>
    <row r="2" spans="2:9" ht="22.5" customHeight="1">
      <c r="B2" s="140"/>
      <c r="C2" s="140"/>
      <c r="D2" s="140"/>
      <c r="E2" s="140"/>
      <c r="F2" s="140"/>
      <c r="I2" s="153"/>
    </row>
    <row r="3" spans="2:9" ht="15.75" customHeight="1">
      <c r="B3" s="140"/>
      <c r="C3" s="140"/>
      <c r="D3" s="140"/>
      <c r="E3" s="140"/>
      <c r="F3" s="140"/>
      <c r="I3" s="153"/>
    </row>
    <row r="4" spans="1:9" ht="16.5" customHeight="1">
      <c r="A4" s="135" t="s">
        <v>167</v>
      </c>
      <c r="B4" s="149"/>
      <c r="C4" s="136" t="s">
        <v>168</v>
      </c>
      <c r="D4" s="136"/>
      <c r="E4" s="136"/>
      <c r="F4" s="140"/>
      <c r="I4" s="153"/>
    </row>
    <row r="5" spans="1:9" ht="15" customHeight="1">
      <c r="A5" s="141" t="s">
        <v>169</v>
      </c>
      <c r="B5" s="140"/>
      <c r="C5" s="142" t="s">
        <v>170</v>
      </c>
      <c r="D5" s="143"/>
      <c r="E5" s="140"/>
      <c r="F5" s="140"/>
      <c r="I5" s="153"/>
    </row>
    <row r="6" spans="1:9" ht="18.75" customHeight="1">
      <c r="A6" s="141" t="s">
        <v>171</v>
      </c>
      <c r="B6" s="140"/>
      <c r="C6" s="144" t="s">
        <v>172</v>
      </c>
      <c r="D6" s="145"/>
      <c r="E6" s="140"/>
      <c r="F6" s="140"/>
      <c r="I6" s="153"/>
    </row>
    <row r="7" spans="1:4" ht="15">
      <c r="A7" s="146" t="s">
        <v>173</v>
      </c>
      <c r="B7" s="150"/>
      <c r="C7" s="140"/>
      <c r="D7" s="154"/>
    </row>
    <row r="8" ht="46.5" customHeight="1"/>
    <row r="9" spans="2:6" ht="27.75" customHeight="1">
      <c r="B9" s="151" t="s">
        <v>174</v>
      </c>
      <c r="C9" s="151"/>
      <c r="D9" s="151" t="s">
        <v>153</v>
      </c>
      <c r="E9" s="151" t="s">
        <v>189</v>
      </c>
      <c r="F9" s="155" t="s">
        <v>154</v>
      </c>
    </row>
    <row r="10" spans="2:6" ht="24" customHeight="1">
      <c r="B10" s="152" t="s">
        <v>155</v>
      </c>
      <c r="C10" s="156" t="s">
        <v>156</v>
      </c>
      <c r="D10" s="157" t="s">
        <v>157</v>
      </c>
      <c r="E10" s="158" t="s">
        <v>215</v>
      </c>
      <c r="F10" s="159">
        <v>3700</v>
      </c>
    </row>
    <row r="11" spans="2:6" ht="12.75">
      <c r="B11" s="152" t="s">
        <v>158</v>
      </c>
      <c r="C11" s="156"/>
      <c r="D11" s="157"/>
      <c r="E11" s="158" t="s">
        <v>200</v>
      </c>
      <c r="F11" s="159">
        <v>3800</v>
      </c>
    </row>
    <row r="12" spans="2:6" ht="12.75">
      <c r="B12" s="152" t="s">
        <v>159</v>
      </c>
      <c r="C12" s="156"/>
      <c r="D12" s="157"/>
      <c r="E12" s="158" t="s">
        <v>215</v>
      </c>
      <c r="F12" s="159">
        <v>4600</v>
      </c>
    </row>
    <row r="13" spans="2:6" ht="12.75">
      <c r="B13" s="152" t="s">
        <v>160</v>
      </c>
      <c r="C13" s="156"/>
      <c r="D13" s="157"/>
      <c r="E13" s="158" t="s">
        <v>200</v>
      </c>
      <c r="F13" s="159">
        <v>5200</v>
      </c>
    </row>
    <row r="14" spans="4:6" ht="12.75">
      <c r="D14" s="160"/>
      <c r="E14" s="160"/>
      <c r="F14" s="160"/>
    </row>
    <row r="15" spans="4:6" ht="36.75" customHeight="1">
      <c r="D15" s="160"/>
      <c r="E15" s="160"/>
      <c r="F15" s="160"/>
    </row>
    <row r="16" spans="2:6" ht="27" customHeight="1">
      <c r="B16" s="151" t="s">
        <v>174</v>
      </c>
      <c r="C16" s="161" t="s">
        <v>161</v>
      </c>
      <c r="D16" s="161"/>
      <c r="E16" s="151" t="s">
        <v>189</v>
      </c>
      <c r="F16" s="155" t="s">
        <v>154</v>
      </c>
    </row>
    <row r="17" spans="2:6" ht="15" customHeight="1">
      <c r="B17" s="152" t="s">
        <v>162</v>
      </c>
      <c r="C17" s="162" t="s">
        <v>163</v>
      </c>
      <c r="D17" s="162"/>
      <c r="E17" s="158" t="s">
        <v>215</v>
      </c>
      <c r="F17" s="163">
        <v>3450</v>
      </c>
    </row>
    <row r="18" spans="2:6" ht="15" customHeight="1">
      <c r="B18" s="152" t="s">
        <v>164</v>
      </c>
      <c r="C18" s="162" t="s">
        <v>163</v>
      </c>
      <c r="D18" s="162"/>
      <c r="E18" s="158" t="s">
        <v>200</v>
      </c>
      <c r="F18" s="163">
        <v>3600</v>
      </c>
    </row>
    <row r="19" spans="2:6" ht="15" customHeight="1">
      <c r="B19" s="152" t="s">
        <v>162</v>
      </c>
      <c r="C19" s="162" t="s">
        <v>165</v>
      </c>
      <c r="D19" s="162"/>
      <c r="E19" s="158" t="s">
        <v>215</v>
      </c>
      <c r="F19" s="163">
        <v>3550</v>
      </c>
    </row>
    <row r="20" spans="2:6" ht="15" customHeight="1">
      <c r="B20" s="152" t="s">
        <v>164</v>
      </c>
      <c r="C20" s="162" t="s">
        <v>165</v>
      </c>
      <c r="D20" s="162"/>
      <c r="E20" s="158" t="s">
        <v>200</v>
      </c>
      <c r="F20" s="163">
        <v>3700</v>
      </c>
    </row>
    <row r="21" spans="2:6" ht="19.5" customHeight="1">
      <c r="B21" s="152" t="s">
        <v>162</v>
      </c>
      <c r="C21" s="162" t="s">
        <v>166</v>
      </c>
      <c r="D21" s="162"/>
      <c r="E21" s="158" t="s">
        <v>215</v>
      </c>
      <c r="F21" s="163">
        <v>3750</v>
      </c>
    </row>
    <row r="22" spans="2:6" ht="19.5" customHeight="1">
      <c r="B22" s="152" t="s">
        <v>164</v>
      </c>
      <c r="C22" s="162" t="s">
        <v>166</v>
      </c>
      <c r="D22" s="162"/>
      <c r="E22" s="158" t="s">
        <v>200</v>
      </c>
      <c r="F22" s="163">
        <v>3800</v>
      </c>
    </row>
    <row r="23" spans="2:6" ht="15" customHeight="1">
      <c r="B23" s="152" t="s">
        <v>109</v>
      </c>
      <c r="C23" s="162" t="s">
        <v>163</v>
      </c>
      <c r="D23" s="162"/>
      <c r="E23" s="158" t="s">
        <v>215</v>
      </c>
      <c r="F23" s="163">
        <v>4200</v>
      </c>
    </row>
    <row r="25" ht="15">
      <c r="B25" s="140"/>
    </row>
    <row r="35" ht="18.75" customHeight="1"/>
    <row r="44" ht="13.5" customHeight="1"/>
    <row r="48" ht="12.75" customHeight="1"/>
    <row r="58" ht="18" customHeight="1"/>
    <row r="64" ht="16.5" customHeight="1"/>
    <row r="68" ht="13.5" customHeight="1"/>
    <row r="71" ht="15.75" customHeight="1"/>
  </sheetData>
  <sheetProtection selectLockedCells="1" selectUnlockedCells="1"/>
  <mergeCells count="11">
    <mergeCell ref="C21:D21"/>
    <mergeCell ref="C22:D22"/>
    <mergeCell ref="C23:D23"/>
    <mergeCell ref="C17:D17"/>
    <mergeCell ref="C18:D18"/>
    <mergeCell ref="C19:D19"/>
    <mergeCell ref="C20:D20"/>
    <mergeCell ref="C4:E4"/>
    <mergeCell ref="C10:C13"/>
    <mergeCell ref="D10:D13"/>
    <mergeCell ref="C16:D16"/>
  </mergeCells>
  <hyperlinks>
    <hyperlink ref="A7" r:id="rId1" display="www.altastrom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workbookViewId="0" topLeftCell="A1">
      <selection activeCell="J21" sqref="J21"/>
    </sheetView>
  </sheetViews>
  <sheetFormatPr defaultColWidth="11.421875" defaultRowHeight="15"/>
  <cols>
    <col min="1" max="1" width="38.57421875" style="0" customWidth="1"/>
    <col min="2" max="2" width="16.140625" style="0" customWidth="1"/>
    <col min="3" max="3" width="7.140625" style="0" customWidth="1"/>
    <col min="4" max="4" width="8.421875" style="0" customWidth="1"/>
    <col min="5" max="5" width="6.421875" style="0" customWidth="1"/>
    <col min="6" max="7" width="8.00390625" style="0" customWidth="1"/>
    <col min="8" max="8" width="5.8515625" style="0" customWidth="1"/>
    <col min="9" max="9" width="7.00390625" style="0" customWidth="1"/>
    <col min="10" max="16384" width="11.140625" style="0" customWidth="1"/>
  </cols>
  <sheetData>
    <row r="1" spans="1:9" ht="15">
      <c r="A1" s="83"/>
      <c r="B1" s="83"/>
      <c r="C1" s="83"/>
      <c r="D1" s="83"/>
      <c r="E1" s="84"/>
      <c r="F1" s="84"/>
      <c r="G1" s="85"/>
      <c r="H1" s="83"/>
      <c r="I1" s="83"/>
    </row>
    <row r="2" spans="1:9" ht="15">
      <c r="A2" s="83"/>
      <c r="B2" s="83"/>
      <c r="C2" s="83"/>
      <c r="D2" s="83"/>
      <c r="E2" s="84"/>
      <c r="F2" s="84"/>
      <c r="G2" s="85"/>
      <c r="H2" s="83"/>
      <c r="I2" s="83"/>
    </row>
    <row r="3" spans="1:9" ht="15">
      <c r="A3" s="83"/>
      <c r="B3" s="83"/>
      <c r="C3" s="83"/>
      <c r="D3" s="83"/>
      <c r="E3" s="84"/>
      <c r="F3" s="84"/>
      <c r="G3" s="85"/>
      <c r="H3" s="83"/>
      <c r="I3" s="83"/>
    </row>
    <row r="4" spans="1:9" ht="15">
      <c r="A4" s="83"/>
      <c r="B4" s="83"/>
      <c r="C4" s="83"/>
      <c r="D4" s="83"/>
      <c r="E4" s="84"/>
      <c r="F4" s="84"/>
      <c r="G4" s="85"/>
      <c r="H4" s="83"/>
      <c r="I4" s="83"/>
    </row>
    <row r="5" spans="1:9" ht="15">
      <c r="A5" s="83"/>
      <c r="B5" s="83"/>
      <c r="C5" s="83"/>
      <c r="D5" s="83"/>
      <c r="E5" s="84"/>
      <c r="F5" s="84"/>
      <c r="G5" s="85"/>
      <c r="H5" s="83"/>
      <c r="I5" s="83"/>
    </row>
    <row r="6" spans="1:9" s="140" customFormat="1" ht="18">
      <c r="A6" s="135" t="s">
        <v>167</v>
      </c>
      <c r="B6" s="136" t="s">
        <v>168</v>
      </c>
      <c r="C6" s="136"/>
      <c r="D6" s="136"/>
      <c r="E6" s="137"/>
      <c r="F6" s="137"/>
      <c r="G6" s="138"/>
      <c r="H6" s="139"/>
      <c r="I6" s="139"/>
    </row>
    <row r="7" spans="1:9" s="140" customFormat="1" ht="15.75">
      <c r="A7" s="141" t="s">
        <v>169</v>
      </c>
      <c r="B7" s="142" t="s">
        <v>170</v>
      </c>
      <c r="C7" s="143"/>
      <c r="E7" s="137"/>
      <c r="F7" s="137"/>
      <c r="G7" s="138"/>
      <c r="H7" s="139"/>
      <c r="I7" s="139"/>
    </row>
    <row r="8" spans="1:9" s="140" customFormat="1" ht="15.75">
      <c r="A8" s="141" t="s">
        <v>171</v>
      </c>
      <c r="B8" s="144" t="s">
        <v>172</v>
      </c>
      <c r="C8" s="145"/>
      <c r="E8" s="137"/>
      <c r="F8" s="137"/>
      <c r="G8" s="138"/>
      <c r="H8" s="139"/>
      <c r="I8" s="139"/>
    </row>
    <row r="9" spans="1:9" s="140" customFormat="1" ht="15">
      <c r="A9" s="146" t="s">
        <v>173</v>
      </c>
      <c r="B9" s="139"/>
      <c r="C9" s="139"/>
      <c r="D9" s="139"/>
      <c r="E9" s="137"/>
      <c r="F9" s="137"/>
      <c r="G9" s="138"/>
      <c r="H9" s="139"/>
      <c r="I9" s="139"/>
    </row>
    <row r="10" spans="1:9" s="140" customFormat="1" ht="15">
      <c r="A10" s="139"/>
      <c r="B10" s="139"/>
      <c r="C10" s="139"/>
      <c r="D10" s="139"/>
      <c r="E10" s="137"/>
      <c r="F10" s="137"/>
      <c r="G10" s="138"/>
      <c r="H10" s="139"/>
      <c r="I10" s="139"/>
    </row>
    <row r="11" spans="1:9" s="140" customFormat="1" ht="18" customHeight="1">
      <c r="A11" s="147" t="s">
        <v>110</v>
      </c>
      <c r="B11" s="147"/>
      <c r="C11" s="147"/>
      <c r="D11" s="147"/>
      <c r="E11" s="147"/>
      <c r="F11" s="147"/>
      <c r="G11" s="147"/>
      <c r="H11" s="147"/>
      <c r="I11" s="147"/>
    </row>
    <row r="12" spans="1:9" ht="14.25" customHeight="1">
      <c r="A12" s="126" t="s">
        <v>111</v>
      </c>
      <c r="B12" s="126" t="s">
        <v>112</v>
      </c>
      <c r="C12" s="126"/>
      <c r="D12" s="126"/>
      <c r="E12" s="126" t="s">
        <v>188</v>
      </c>
      <c r="F12" s="126"/>
      <c r="G12" s="126"/>
      <c r="H12" s="126" t="s">
        <v>113</v>
      </c>
      <c r="I12" s="126"/>
    </row>
    <row r="13" spans="1:9" ht="15.75">
      <c r="A13" s="126"/>
      <c r="B13" s="86" t="s">
        <v>114</v>
      </c>
      <c r="C13" s="86" t="s">
        <v>115</v>
      </c>
      <c r="D13" s="86" t="s">
        <v>116</v>
      </c>
      <c r="E13" s="87" t="s">
        <v>117</v>
      </c>
      <c r="F13" s="87" t="s">
        <v>191</v>
      </c>
      <c r="G13" s="88" t="s">
        <v>118</v>
      </c>
      <c r="H13" s="86" t="s">
        <v>119</v>
      </c>
      <c r="I13" s="86" t="s">
        <v>118</v>
      </c>
    </row>
    <row r="14" spans="1:9" ht="14.25" customHeight="1">
      <c r="A14" s="127" t="s">
        <v>120</v>
      </c>
      <c r="B14" s="128">
        <v>50</v>
      </c>
      <c r="C14" s="128">
        <v>580</v>
      </c>
      <c r="D14" s="128">
        <v>1180</v>
      </c>
      <c r="E14" s="129">
        <v>8</v>
      </c>
      <c r="F14" s="130">
        <f>G14/0.05</f>
        <v>5.4752</v>
      </c>
      <c r="G14" s="131">
        <f>B14*C14*D14*E14/1000000000</f>
        <v>0.27376</v>
      </c>
      <c r="H14" s="132">
        <f>I14*0.05</f>
        <v>182.5</v>
      </c>
      <c r="I14" s="133">
        <v>3650</v>
      </c>
    </row>
    <row r="15" spans="1:9" ht="15">
      <c r="A15" s="127"/>
      <c r="B15" s="128"/>
      <c r="C15" s="128"/>
      <c r="D15" s="128"/>
      <c r="E15" s="129"/>
      <c r="F15" s="130"/>
      <c r="G15" s="131"/>
      <c r="H15" s="132"/>
      <c r="I15" s="133"/>
    </row>
    <row r="16" spans="1:9" ht="15">
      <c r="A16" s="127"/>
      <c r="B16" s="128"/>
      <c r="C16" s="128"/>
      <c r="D16" s="128"/>
      <c r="E16" s="129"/>
      <c r="F16" s="130"/>
      <c r="G16" s="131"/>
      <c r="H16" s="132"/>
      <c r="I16" s="133"/>
    </row>
    <row r="17" spans="1:9" ht="8.25" customHeight="1">
      <c r="A17" s="127"/>
      <c r="B17" s="128"/>
      <c r="C17" s="128"/>
      <c r="D17" s="128"/>
      <c r="E17" s="129"/>
      <c r="F17" s="130"/>
      <c r="G17" s="131"/>
      <c r="H17" s="132"/>
      <c r="I17" s="133"/>
    </row>
    <row r="18" spans="1:9" ht="21" customHeight="1">
      <c r="A18" s="127" t="s">
        <v>121</v>
      </c>
      <c r="B18" s="89">
        <v>20</v>
      </c>
      <c r="C18" s="89">
        <v>580</v>
      </c>
      <c r="D18" s="89">
        <v>1180</v>
      </c>
      <c r="E18" s="90">
        <v>20</v>
      </c>
      <c r="F18" s="91">
        <f>G18/0.02</f>
        <v>13.688</v>
      </c>
      <c r="G18" s="92">
        <f aca="true" t="shared" si="0" ref="G18:G23">B18*C18*D18*E18/1000000000</f>
        <v>0.27376</v>
      </c>
      <c r="H18" s="93">
        <f>I18*0.02</f>
        <v>72</v>
      </c>
      <c r="I18" s="94">
        <v>3600</v>
      </c>
    </row>
    <row r="19" spans="1:9" ht="18.75" customHeight="1">
      <c r="A19" s="127"/>
      <c r="B19" s="89">
        <v>30</v>
      </c>
      <c r="C19" s="89">
        <v>580</v>
      </c>
      <c r="D19" s="89">
        <v>1180</v>
      </c>
      <c r="E19" s="90">
        <v>13</v>
      </c>
      <c r="F19" s="91">
        <f>G19/0.03</f>
        <v>8.8972</v>
      </c>
      <c r="G19" s="92">
        <f t="shared" si="0"/>
        <v>0.266916</v>
      </c>
      <c r="H19" s="93">
        <f>I19*0.03</f>
        <v>102</v>
      </c>
      <c r="I19" s="94">
        <v>3400</v>
      </c>
    </row>
    <row r="20" spans="1:9" ht="15.75" customHeight="1">
      <c r="A20" s="127"/>
      <c r="B20" s="89">
        <v>50</v>
      </c>
      <c r="C20" s="89">
        <v>580</v>
      </c>
      <c r="D20" s="89">
        <v>1180</v>
      </c>
      <c r="E20" s="90">
        <v>8</v>
      </c>
      <c r="F20" s="91">
        <f>G20/0.05</f>
        <v>5.4752</v>
      </c>
      <c r="G20" s="92">
        <f t="shared" si="0"/>
        <v>0.27376</v>
      </c>
      <c r="H20" s="93">
        <f>I20*0.05</f>
        <v>165</v>
      </c>
      <c r="I20" s="94">
        <v>3300</v>
      </c>
    </row>
    <row r="21" spans="1:9" ht="20.25" customHeight="1">
      <c r="A21" s="134" t="s">
        <v>122</v>
      </c>
      <c r="B21" s="89">
        <v>40</v>
      </c>
      <c r="C21" s="89">
        <v>580</v>
      </c>
      <c r="D21" s="89">
        <v>1180</v>
      </c>
      <c r="E21" s="90">
        <v>10</v>
      </c>
      <c r="F21" s="91">
        <f>G21/0.04</f>
        <v>6.844</v>
      </c>
      <c r="G21" s="92">
        <f t="shared" si="0"/>
        <v>0.27376</v>
      </c>
      <c r="H21" s="93">
        <f>I21*0.04</f>
        <v>148</v>
      </c>
      <c r="I21" s="94">
        <v>3700</v>
      </c>
    </row>
    <row r="22" spans="1:9" ht="18" customHeight="1">
      <c r="A22" s="134"/>
      <c r="B22" s="89">
        <v>50</v>
      </c>
      <c r="C22" s="89">
        <v>580</v>
      </c>
      <c r="D22" s="89">
        <v>1180</v>
      </c>
      <c r="E22" s="90">
        <v>8</v>
      </c>
      <c r="F22" s="91">
        <f>G22/0.05</f>
        <v>5.4752</v>
      </c>
      <c r="G22" s="92">
        <f t="shared" si="0"/>
        <v>0.27376</v>
      </c>
      <c r="H22" s="93">
        <f>I22*0.05</f>
        <v>185</v>
      </c>
      <c r="I22" s="94">
        <v>3700</v>
      </c>
    </row>
    <row r="23" spans="1:9" ht="15">
      <c r="A23" s="134"/>
      <c r="B23" s="89">
        <v>60</v>
      </c>
      <c r="C23" s="89">
        <v>580</v>
      </c>
      <c r="D23" s="89">
        <v>1180</v>
      </c>
      <c r="E23" s="90">
        <v>7</v>
      </c>
      <c r="F23" s="91">
        <f>G23/0.06</f>
        <v>4.7908</v>
      </c>
      <c r="G23" s="92">
        <f t="shared" si="0"/>
        <v>0.287448</v>
      </c>
      <c r="H23" s="93">
        <f>I23*0.06</f>
        <v>222</v>
      </c>
      <c r="I23" s="94">
        <v>3700</v>
      </c>
    </row>
    <row r="24" spans="1:9" ht="14.25" customHeight="1">
      <c r="A24" s="134"/>
      <c r="B24" s="89">
        <v>80</v>
      </c>
      <c r="C24" s="89">
        <v>580</v>
      </c>
      <c r="D24" s="89">
        <v>1180</v>
      </c>
      <c r="E24" s="90">
        <v>5</v>
      </c>
      <c r="F24" s="91">
        <f>G24/0.08</f>
        <v>3.422</v>
      </c>
      <c r="G24" s="92">
        <v>0.27376</v>
      </c>
      <c r="H24" s="93">
        <f>I24*0.08</f>
        <v>296</v>
      </c>
      <c r="I24" s="94">
        <v>3700</v>
      </c>
    </row>
    <row r="25" spans="1:9" ht="18" customHeight="1">
      <c r="A25" s="134"/>
      <c r="B25" s="89">
        <v>100</v>
      </c>
      <c r="C25" s="89">
        <v>580</v>
      </c>
      <c r="D25" s="89">
        <v>1180</v>
      </c>
      <c r="E25" s="90">
        <v>4</v>
      </c>
      <c r="F25" s="91">
        <f>G25/0.1</f>
        <v>2.7376</v>
      </c>
      <c r="G25" s="92">
        <v>0.27376</v>
      </c>
      <c r="H25" s="93">
        <f>I25*0.1</f>
        <v>370</v>
      </c>
      <c r="I25" s="94">
        <v>3700</v>
      </c>
    </row>
    <row r="26" spans="1:9" ht="16.5" customHeight="1">
      <c r="A26" s="127" t="s">
        <v>123</v>
      </c>
      <c r="B26" s="89">
        <v>40</v>
      </c>
      <c r="C26" s="89">
        <v>580</v>
      </c>
      <c r="D26" s="89">
        <v>1180</v>
      </c>
      <c r="E26" s="90">
        <v>10</v>
      </c>
      <c r="F26" s="91">
        <f>G26/0.04</f>
        <v>6.844</v>
      </c>
      <c r="G26" s="92">
        <v>0.27376</v>
      </c>
      <c r="H26" s="93">
        <f>I26*0.04</f>
        <v>142</v>
      </c>
      <c r="I26" s="94">
        <v>3550</v>
      </c>
    </row>
    <row r="27" spans="1:9" ht="17.25" customHeight="1">
      <c r="A27" s="127"/>
      <c r="B27" s="89">
        <v>50</v>
      </c>
      <c r="C27" s="89">
        <v>580</v>
      </c>
      <c r="D27" s="89">
        <v>1180</v>
      </c>
      <c r="E27" s="90">
        <v>8</v>
      </c>
      <c r="F27" s="91">
        <f>(0.58*1.18)*E27</f>
        <v>5.475199999999999</v>
      </c>
      <c r="G27" s="92">
        <v>0.27376</v>
      </c>
      <c r="H27" s="93">
        <f>I27*0.05</f>
        <v>177.5</v>
      </c>
      <c r="I27" s="94">
        <v>3550</v>
      </c>
    </row>
    <row r="28" spans="1:9" ht="18" customHeight="1">
      <c r="A28" s="127"/>
      <c r="B28" s="89">
        <v>60</v>
      </c>
      <c r="C28" s="89">
        <v>580</v>
      </c>
      <c r="D28" s="89">
        <v>1180</v>
      </c>
      <c r="E28" s="90">
        <v>7</v>
      </c>
      <c r="F28" s="91">
        <f>G28/0.06</f>
        <v>4.7908</v>
      </c>
      <c r="G28" s="92">
        <v>0.287448</v>
      </c>
      <c r="H28" s="93">
        <f>I28*0.06</f>
        <v>213</v>
      </c>
      <c r="I28" s="94">
        <v>3550</v>
      </c>
    </row>
    <row r="29" spans="1:9" ht="15.75" customHeight="1">
      <c r="A29" s="127"/>
      <c r="B29" s="89">
        <v>80</v>
      </c>
      <c r="C29" s="89">
        <v>580</v>
      </c>
      <c r="D29" s="89">
        <v>1180</v>
      </c>
      <c r="E29" s="90">
        <v>5</v>
      </c>
      <c r="F29" s="91">
        <f>G29/0.08</f>
        <v>3.422</v>
      </c>
      <c r="G29" s="92">
        <v>0.27376</v>
      </c>
      <c r="H29" s="93">
        <f>I29*0.08</f>
        <v>284</v>
      </c>
      <c r="I29" s="94">
        <v>3550</v>
      </c>
    </row>
    <row r="30" spans="1:9" ht="18" customHeight="1">
      <c r="A30" s="127"/>
      <c r="B30" s="89">
        <v>100</v>
      </c>
      <c r="C30" s="89">
        <v>580</v>
      </c>
      <c r="D30" s="89">
        <v>1180</v>
      </c>
      <c r="E30" s="90">
        <v>4</v>
      </c>
      <c r="F30" s="91">
        <f>G30/0.1</f>
        <v>2.7376</v>
      </c>
      <c r="G30" s="92">
        <v>0.27376</v>
      </c>
      <c r="H30" s="93">
        <f>I30*0.1</f>
        <v>355</v>
      </c>
      <c r="I30" s="94">
        <v>3550</v>
      </c>
    </row>
    <row r="31" spans="1:9" ht="16.5" customHeight="1">
      <c r="A31" s="127" t="s">
        <v>124</v>
      </c>
      <c r="B31" s="89">
        <v>40</v>
      </c>
      <c r="C31" s="89">
        <v>580</v>
      </c>
      <c r="D31" s="89">
        <v>1180</v>
      </c>
      <c r="E31" s="90">
        <v>10</v>
      </c>
      <c r="F31" s="91">
        <f>G31/0.04</f>
        <v>6.844</v>
      </c>
      <c r="G31" s="92">
        <v>0.27376</v>
      </c>
      <c r="H31" s="93">
        <f>I31*0.04</f>
        <v>150</v>
      </c>
      <c r="I31" s="94">
        <v>3750</v>
      </c>
    </row>
    <row r="32" spans="1:9" ht="15.75" customHeight="1">
      <c r="A32" s="127"/>
      <c r="B32" s="89">
        <v>50</v>
      </c>
      <c r="C32" s="89">
        <v>580</v>
      </c>
      <c r="D32" s="89">
        <v>1180</v>
      </c>
      <c r="E32" s="90">
        <v>8</v>
      </c>
      <c r="F32" s="91">
        <f>G32/0.05</f>
        <v>5.4752</v>
      </c>
      <c r="G32" s="92">
        <v>0.27376</v>
      </c>
      <c r="H32" s="93">
        <f>I32*0.05</f>
        <v>187.5</v>
      </c>
      <c r="I32" s="94">
        <v>3750</v>
      </c>
    </row>
    <row r="33" spans="1:9" ht="15.75" customHeight="1">
      <c r="A33" s="127"/>
      <c r="B33" s="89">
        <v>60</v>
      </c>
      <c r="C33" s="89">
        <v>580</v>
      </c>
      <c r="D33" s="89">
        <v>1180</v>
      </c>
      <c r="E33" s="90">
        <v>7</v>
      </c>
      <c r="F33" s="91">
        <f>G33/0.06</f>
        <v>4.7908</v>
      </c>
      <c r="G33" s="92">
        <v>0.287448</v>
      </c>
      <c r="H33" s="93">
        <f>I33*0.06</f>
        <v>225</v>
      </c>
      <c r="I33" s="94">
        <v>3750</v>
      </c>
    </row>
    <row r="34" spans="1:9" ht="17.25" customHeight="1">
      <c r="A34" s="127"/>
      <c r="B34" s="89">
        <v>80</v>
      </c>
      <c r="C34" s="89">
        <v>580</v>
      </c>
      <c r="D34" s="89">
        <v>1180</v>
      </c>
      <c r="E34" s="90">
        <v>5</v>
      </c>
      <c r="F34" s="91">
        <f>G34/0.08</f>
        <v>3.422</v>
      </c>
      <c r="G34" s="92">
        <v>0.27376</v>
      </c>
      <c r="H34" s="93">
        <f>I34*0.08</f>
        <v>300</v>
      </c>
      <c r="I34" s="94">
        <v>3750</v>
      </c>
    </row>
    <row r="35" spans="1:9" ht="16.5" customHeight="1">
      <c r="A35" s="127"/>
      <c r="B35" s="89">
        <v>100</v>
      </c>
      <c r="C35" s="89">
        <v>580</v>
      </c>
      <c r="D35" s="89">
        <v>1180</v>
      </c>
      <c r="E35" s="90">
        <v>4</v>
      </c>
      <c r="F35" s="91">
        <f>G35/0.08</f>
        <v>3.422</v>
      </c>
      <c r="G35" s="92">
        <v>0.27376</v>
      </c>
      <c r="H35" s="93">
        <f>I35*0.1</f>
        <v>375</v>
      </c>
      <c r="I35" s="94">
        <v>3750</v>
      </c>
    </row>
    <row r="36" spans="1:9" ht="18.75" customHeight="1">
      <c r="A36" s="127"/>
      <c r="B36" s="89">
        <v>120</v>
      </c>
      <c r="C36" s="89">
        <v>580</v>
      </c>
      <c r="D36" s="89">
        <v>1180</v>
      </c>
      <c r="E36" s="90">
        <v>3</v>
      </c>
      <c r="F36" s="91">
        <f>G36/0.1</f>
        <v>2.46384</v>
      </c>
      <c r="G36" s="92">
        <v>0.246384</v>
      </c>
      <c r="H36" s="93">
        <f>I36*0.12</f>
        <v>450</v>
      </c>
      <c r="I36" s="94">
        <v>3750</v>
      </c>
    </row>
    <row r="37" spans="1:9" ht="23.25" customHeight="1">
      <c r="A37" s="127" t="s">
        <v>125</v>
      </c>
      <c r="B37" s="89">
        <v>40</v>
      </c>
      <c r="C37" s="89">
        <v>580</v>
      </c>
      <c r="D37" s="89">
        <v>1180</v>
      </c>
      <c r="E37" s="90">
        <v>10</v>
      </c>
      <c r="F37" s="91">
        <f>G37/0.04</f>
        <v>6.844</v>
      </c>
      <c r="G37" s="92">
        <v>0.27376</v>
      </c>
      <c r="H37" s="93">
        <f>I37*0.04</f>
        <v>196</v>
      </c>
      <c r="I37" s="94">
        <v>4900</v>
      </c>
    </row>
    <row r="38" spans="1:9" ht="15">
      <c r="A38" s="127"/>
      <c r="B38" s="89">
        <v>50</v>
      </c>
      <c r="C38" s="89">
        <v>580</v>
      </c>
      <c r="D38" s="89">
        <v>1180</v>
      </c>
      <c r="E38" s="90">
        <v>8</v>
      </c>
      <c r="F38" s="91">
        <f>G38/0.05</f>
        <v>5.4752</v>
      </c>
      <c r="G38" s="92">
        <v>0.27376</v>
      </c>
      <c r="H38" s="93">
        <f>I38*0.05</f>
        <v>245</v>
      </c>
      <c r="I38" s="94">
        <v>4900</v>
      </c>
    </row>
    <row r="39" spans="1:9" ht="18.75" customHeight="1">
      <c r="A39" s="127"/>
      <c r="B39" s="89">
        <v>60</v>
      </c>
      <c r="C39" s="89">
        <v>580</v>
      </c>
      <c r="D39" s="89">
        <v>1180</v>
      </c>
      <c r="E39" s="90">
        <v>7</v>
      </c>
      <c r="F39" s="91">
        <f>G39/0.06</f>
        <v>4.7908</v>
      </c>
      <c r="G39" s="92">
        <v>0.287448</v>
      </c>
      <c r="H39" s="93">
        <f>I39*0.06</f>
        <v>294</v>
      </c>
      <c r="I39" s="94">
        <v>4900</v>
      </c>
    </row>
    <row r="40" spans="1:9" ht="19.5" customHeight="1">
      <c r="A40" s="127" t="s">
        <v>126</v>
      </c>
      <c r="B40" s="89">
        <v>30</v>
      </c>
      <c r="C40" s="89">
        <v>580</v>
      </c>
      <c r="D40" s="89">
        <v>1180</v>
      </c>
      <c r="E40" s="89">
        <v>13</v>
      </c>
      <c r="F40" s="91">
        <f>G40/0.03</f>
        <v>8.8972</v>
      </c>
      <c r="G40" s="92">
        <v>0.266916</v>
      </c>
      <c r="H40" s="95">
        <f>I40*0.03</f>
        <v>114</v>
      </c>
      <c r="I40" s="94">
        <v>3800</v>
      </c>
    </row>
    <row r="41" spans="1:9" ht="18.75" customHeight="1">
      <c r="A41" s="127"/>
      <c r="B41" s="89">
        <v>40</v>
      </c>
      <c r="C41" s="89">
        <v>580</v>
      </c>
      <c r="D41" s="89">
        <v>1180</v>
      </c>
      <c r="E41" s="89">
        <v>10</v>
      </c>
      <c r="F41" s="91">
        <f>G41/0.04</f>
        <v>6.844</v>
      </c>
      <c r="G41" s="92">
        <v>0.27376</v>
      </c>
      <c r="H41" s="95">
        <f>I41*0.04</f>
        <v>152</v>
      </c>
      <c r="I41" s="94">
        <v>3800</v>
      </c>
    </row>
    <row r="42" spans="1:9" ht="18" customHeight="1">
      <c r="A42" s="127"/>
      <c r="B42" s="89">
        <v>50</v>
      </c>
      <c r="C42" s="89">
        <v>580</v>
      </c>
      <c r="D42" s="89">
        <v>1180</v>
      </c>
      <c r="E42" s="89">
        <v>8</v>
      </c>
      <c r="F42" s="91">
        <f>G42/0.05</f>
        <v>5.4752</v>
      </c>
      <c r="G42" s="92">
        <v>0.27376</v>
      </c>
      <c r="H42" s="95">
        <f>I42*0.05</f>
        <v>190</v>
      </c>
      <c r="I42" s="94">
        <v>3800</v>
      </c>
    </row>
    <row r="43" spans="1:9" ht="18" customHeight="1">
      <c r="A43" s="127"/>
      <c r="B43" s="89">
        <v>60</v>
      </c>
      <c r="C43" s="89">
        <v>580</v>
      </c>
      <c r="D43" s="89">
        <v>1180</v>
      </c>
      <c r="E43" s="89">
        <v>7</v>
      </c>
      <c r="F43" s="91">
        <f>G43/0.06</f>
        <v>4.7908</v>
      </c>
      <c r="G43" s="92">
        <v>0.287448</v>
      </c>
      <c r="H43" s="95">
        <f>I43*0.06</f>
        <v>228</v>
      </c>
      <c r="I43" s="94">
        <v>3800</v>
      </c>
    </row>
    <row r="44" spans="1:9" ht="19.5" customHeight="1">
      <c r="A44" s="127"/>
      <c r="B44" s="89">
        <v>80</v>
      </c>
      <c r="C44" s="89">
        <v>580</v>
      </c>
      <c r="D44" s="89">
        <v>1180</v>
      </c>
      <c r="E44" s="89">
        <v>5</v>
      </c>
      <c r="F44" s="91">
        <f>G44/0.08</f>
        <v>3.422</v>
      </c>
      <c r="G44" s="92">
        <v>0.27376</v>
      </c>
      <c r="H44" s="95">
        <f>I44*0.08</f>
        <v>304</v>
      </c>
      <c r="I44" s="94">
        <v>3800</v>
      </c>
    </row>
    <row r="45" spans="1:9" ht="16.5" customHeight="1">
      <c r="A45" s="127"/>
      <c r="B45" s="89">
        <v>100</v>
      </c>
      <c r="C45" s="89">
        <v>580</v>
      </c>
      <c r="D45" s="89">
        <v>1180</v>
      </c>
      <c r="E45" s="89">
        <v>4</v>
      </c>
      <c r="F45" s="91">
        <f>G45/0.1</f>
        <v>2.7376</v>
      </c>
      <c r="G45" s="92">
        <v>0.27376</v>
      </c>
      <c r="H45" s="95">
        <f>I45*0.1</f>
        <v>380</v>
      </c>
      <c r="I45" s="94">
        <v>3800</v>
      </c>
    </row>
    <row r="46" spans="1:9" ht="20.25" customHeight="1">
      <c r="A46" s="127" t="s">
        <v>127</v>
      </c>
      <c r="B46" s="89" t="s">
        <v>128</v>
      </c>
      <c r="C46" s="89">
        <v>600</v>
      </c>
      <c r="D46" s="89">
        <v>1200</v>
      </c>
      <c r="E46" s="90">
        <v>20</v>
      </c>
      <c r="F46" s="91">
        <f>G46/0.04*2</f>
        <v>14.400000000000002</v>
      </c>
      <c r="G46" s="92">
        <v>0.28800000000000003</v>
      </c>
      <c r="H46" s="96">
        <f>I46*G46/F46</f>
        <v>84</v>
      </c>
      <c r="I46" s="94">
        <v>4200</v>
      </c>
    </row>
    <row r="47" spans="1:9" ht="14.25" customHeight="1">
      <c r="A47" s="127"/>
      <c r="B47" s="89" t="s">
        <v>129</v>
      </c>
      <c r="C47" s="89">
        <v>600</v>
      </c>
      <c r="D47" s="89">
        <v>1200</v>
      </c>
      <c r="E47" s="89">
        <v>10</v>
      </c>
      <c r="F47" s="91">
        <f>G47/0.08*2</f>
        <v>7.200000000000001</v>
      </c>
      <c r="G47" s="92">
        <v>0.28800000000000003</v>
      </c>
      <c r="H47" s="96">
        <f>I47*G47/F47</f>
        <v>168</v>
      </c>
      <c r="I47" s="94">
        <v>4200</v>
      </c>
    </row>
    <row r="48" spans="1:9" ht="18" customHeight="1">
      <c r="A48" s="127"/>
      <c r="B48" s="89" t="s">
        <v>130</v>
      </c>
      <c r="C48" s="89">
        <v>600</v>
      </c>
      <c r="D48" s="89">
        <v>1200</v>
      </c>
      <c r="E48" s="89">
        <v>20</v>
      </c>
      <c r="F48" s="91">
        <f>G48/0.04*2</f>
        <v>14.400000000000002</v>
      </c>
      <c r="G48" s="92">
        <v>0.28800000000000003</v>
      </c>
      <c r="H48" s="96">
        <f>I48*G48/F48</f>
        <v>84</v>
      </c>
      <c r="I48" s="94">
        <v>4200</v>
      </c>
    </row>
    <row r="49" spans="1:9" ht="18.75" customHeight="1">
      <c r="A49" s="127"/>
      <c r="B49" s="89" t="s">
        <v>131</v>
      </c>
      <c r="C49" s="89">
        <v>600</v>
      </c>
      <c r="D49" s="89">
        <v>1200</v>
      </c>
      <c r="E49" s="89">
        <v>10</v>
      </c>
      <c r="F49" s="91">
        <f>G49/0.08*2</f>
        <v>7.200000000000001</v>
      </c>
      <c r="G49" s="92">
        <v>0.28800000000000003</v>
      </c>
      <c r="H49" s="96">
        <f>I49*G49/F49</f>
        <v>168</v>
      </c>
      <c r="I49" s="94">
        <v>4200</v>
      </c>
    </row>
    <row r="50" spans="1:9" ht="54.75">
      <c r="A50" s="97" t="s">
        <v>132</v>
      </c>
      <c r="B50" s="98" t="s">
        <v>133</v>
      </c>
      <c r="C50" s="98" t="s">
        <v>134</v>
      </c>
      <c r="D50" s="98" t="s">
        <v>135</v>
      </c>
      <c r="E50" s="98" t="s">
        <v>136</v>
      </c>
      <c r="F50" s="99" t="s">
        <v>137</v>
      </c>
      <c r="G50" s="100" t="s">
        <v>138</v>
      </c>
      <c r="H50" s="101" t="s">
        <v>139</v>
      </c>
      <c r="I50" s="102">
        <v>3300</v>
      </c>
    </row>
    <row r="51" spans="1:9" ht="15">
      <c r="A51" s="103"/>
      <c r="B51" s="104"/>
      <c r="C51" s="104"/>
      <c r="D51" s="104"/>
      <c r="E51" s="105"/>
      <c r="F51" s="105"/>
      <c r="G51" s="106"/>
      <c r="H51" s="107"/>
      <c r="I51" s="107"/>
    </row>
  </sheetData>
  <sheetProtection selectLockedCells="1" selectUnlockedCells="1"/>
  <mergeCells count="22">
    <mergeCell ref="A46:A49"/>
    <mergeCell ref="A11:I11"/>
    <mergeCell ref="A26:A30"/>
    <mergeCell ref="A31:A36"/>
    <mergeCell ref="A37:A39"/>
    <mergeCell ref="A40:A45"/>
    <mergeCell ref="H14:H17"/>
    <mergeCell ref="I14:I17"/>
    <mergeCell ref="A18:A20"/>
    <mergeCell ref="A21:A25"/>
    <mergeCell ref="D14:D17"/>
    <mergeCell ref="E14:E17"/>
    <mergeCell ref="F14:F17"/>
    <mergeCell ref="G14:G17"/>
    <mergeCell ref="A14:A17"/>
    <mergeCell ref="B14:B17"/>
    <mergeCell ref="C14:C17"/>
    <mergeCell ref="B6:D6"/>
    <mergeCell ref="A12:A13"/>
    <mergeCell ref="B12:D12"/>
    <mergeCell ref="E12:G12"/>
    <mergeCell ref="H12:I12"/>
  </mergeCells>
  <hyperlinks>
    <hyperlink ref="A9" r:id="rId1" display="www.altastrom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J34" sqref="J34"/>
    </sheetView>
  </sheetViews>
  <sheetFormatPr defaultColWidth="11.421875" defaultRowHeight="15"/>
  <cols>
    <col min="1" max="1" width="16.28125" style="220" customWidth="1"/>
    <col min="2" max="2" width="8.00390625" style="220" customWidth="1"/>
    <col min="3" max="3" width="6.57421875" style="220" customWidth="1"/>
    <col min="4" max="4" width="7.8515625" style="220" customWidth="1"/>
    <col min="5" max="8" width="9.140625" style="220" customWidth="1"/>
  </cols>
  <sheetData>
    <row r="1" spans="1:8" ht="15">
      <c r="A1"/>
      <c r="B1"/>
      <c r="C1"/>
      <c r="D1"/>
      <c r="E1"/>
      <c r="F1"/>
      <c r="G1"/>
      <c r="H1"/>
    </row>
    <row r="2" spans="1:8" ht="15">
      <c r="A2"/>
      <c r="B2"/>
      <c r="C2"/>
      <c r="D2"/>
      <c r="E2"/>
      <c r="F2"/>
      <c r="G2"/>
      <c r="H2"/>
    </row>
    <row r="3" spans="1:8" ht="15">
      <c r="A3"/>
      <c r="B3"/>
      <c r="C3"/>
      <c r="D3"/>
      <c r="E3"/>
      <c r="F3"/>
      <c r="G3"/>
      <c r="H3"/>
    </row>
    <row r="4" spans="1:8" ht="15">
      <c r="A4"/>
      <c r="B4"/>
      <c r="C4"/>
      <c r="D4"/>
      <c r="E4"/>
      <c r="F4"/>
      <c r="G4"/>
      <c r="H4"/>
    </row>
    <row r="5" spans="1:8" ht="18">
      <c r="A5" s="185" t="s">
        <v>167</v>
      </c>
      <c r="B5" s="185"/>
      <c r="C5" s="185"/>
      <c r="D5" s="186"/>
      <c r="E5" s="187" t="s">
        <v>12</v>
      </c>
      <c r="F5" s="188"/>
      <c r="G5" s="186"/>
      <c r="H5" s="186"/>
    </row>
    <row r="6" spans="1:8" ht="18">
      <c r="A6" s="189" t="s">
        <v>169</v>
      </c>
      <c r="B6" s="189"/>
      <c r="C6" s="189"/>
      <c r="D6" s="186"/>
      <c r="E6" s="190" t="s">
        <v>13</v>
      </c>
      <c r="F6" s="188"/>
      <c r="G6" s="186"/>
      <c r="H6" s="186"/>
    </row>
    <row r="7" spans="1:8" ht="18">
      <c r="A7" s="191" t="s">
        <v>14</v>
      </c>
      <c r="B7" s="191"/>
      <c r="C7" s="191"/>
      <c r="D7" s="186"/>
      <c r="E7" s="190" t="s">
        <v>170</v>
      </c>
      <c r="F7" s="188"/>
      <c r="G7" s="186"/>
      <c r="H7" s="186"/>
    </row>
    <row r="8" spans="1:8" ht="15.75">
      <c r="A8" s="192" t="s">
        <v>173</v>
      </c>
      <c r="B8" s="192"/>
      <c r="C8" s="192"/>
      <c r="D8" s="186"/>
      <c r="E8" s="193" t="s">
        <v>172</v>
      </c>
      <c r="F8" s="188"/>
      <c r="G8" s="186"/>
      <c r="H8" s="186"/>
    </row>
    <row r="9" spans="1:8" ht="15.75" thickBot="1">
      <c r="A9" s="194" t="s">
        <v>15</v>
      </c>
      <c r="B9"/>
      <c r="C9"/>
      <c r="D9"/>
      <c r="E9"/>
      <c r="F9"/>
      <c r="G9"/>
      <c r="H9"/>
    </row>
    <row r="10" spans="1:8" ht="25.5">
      <c r="A10" s="195" t="s">
        <v>16</v>
      </c>
      <c r="B10" s="196" t="s">
        <v>17</v>
      </c>
      <c r="C10" s="196" t="s">
        <v>18</v>
      </c>
      <c r="D10" s="196" t="s">
        <v>226</v>
      </c>
      <c r="E10" s="197" t="s">
        <v>19</v>
      </c>
      <c r="F10" s="195" t="s">
        <v>20</v>
      </c>
      <c r="G10" s="195" t="s">
        <v>21</v>
      </c>
      <c r="H10" s="198" t="s">
        <v>22</v>
      </c>
    </row>
    <row r="11" spans="1:8" ht="15">
      <c r="A11" s="199" t="s">
        <v>23</v>
      </c>
      <c r="B11" s="200">
        <v>1474.2268041237114</v>
      </c>
      <c r="C11" s="200">
        <v>1430</v>
      </c>
      <c r="D11" s="200">
        <v>1329.9</v>
      </c>
      <c r="E11" s="201" t="s">
        <v>24</v>
      </c>
      <c r="F11" s="202" t="s">
        <v>156</v>
      </c>
      <c r="G11" s="202" t="s">
        <v>25</v>
      </c>
      <c r="H11" s="203">
        <v>0.432</v>
      </c>
    </row>
    <row r="12" spans="1:8" ht="15">
      <c r="A12" s="199" t="s">
        <v>26</v>
      </c>
      <c r="B12" s="200">
        <v>1623.7113402061857</v>
      </c>
      <c r="C12" s="200">
        <v>1575</v>
      </c>
      <c r="D12" s="200">
        <v>1386</v>
      </c>
      <c r="E12" s="201" t="s">
        <v>24</v>
      </c>
      <c r="F12" s="202" t="s">
        <v>156</v>
      </c>
      <c r="G12" s="202" t="s">
        <v>27</v>
      </c>
      <c r="H12" s="203" t="s">
        <v>28</v>
      </c>
    </row>
    <row r="13" spans="1:8" ht="15">
      <c r="A13" s="199" t="s">
        <v>29</v>
      </c>
      <c r="B13" s="200">
        <v>1701.0309278350517</v>
      </c>
      <c r="C13" s="200">
        <v>1650</v>
      </c>
      <c r="D13" s="200">
        <v>1452</v>
      </c>
      <c r="E13" s="201" t="s">
        <v>24</v>
      </c>
      <c r="F13" s="202" t="s">
        <v>156</v>
      </c>
      <c r="G13" s="202" t="s">
        <v>27</v>
      </c>
      <c r="H13" s="203" t="s">
        <v>30</v>
      </c>
    </row>
    <row r="14" spans="1:8" ht="15">
      <c r="A14" s="199" t="s">
        <v>31</v>
      </c>
      <c r="B14" s="200">
        <v>1850.5154639175257</v>
      </c>
      <c r="C14" s="200">
        <v>1741.15</v>
      </c>
      <c r="D14" s="200">
        <v>1579.6</v>
      </c>
      <c r="E14" s="201" t="s">
        <v>24</v>
      </c>
      <c r="F14" s="202" t="s">
        <v>156</v>
      </c>
      <c r="G14" s="202" t="s">
        <v>27</v>
      </c>
      <c r="H14" s="203" t="s">
        <v>30</v>
      </c>
    </row>
    <row r="15" spans="1:8" ht="15">
      <c r="A15" s="199" t="s">
        <v>32</v>
      </c>
      <c r="B15" s="200">
        <v>2979.3814432989693</v>
      </c>
      <c r="C15" s="200">
        <v>2803.3</v>
      </c>
      <c r="D15" s="200">
        <v>2629.9</v>
      </c>
      <c r="E15" s="201" t="s">
        <v>24</v>
      </c>
      <c r="F15" s="202" t="s">
        <v>156</v>
      </c>
      <c r="G15" s="202" t="s">
        <v>27</v>
      </c>
      <c r="H15" s="203" t="s">
        <v>33</v>
      </c>
    </row>
    <row r="16" spans="1:8" ht="15">
      <c r="A16" s="199" t="s">
        <v>34</v>
      </c>
      <c r="B16" s="200">
        <v>3298.9690721649486</v>
      </c>
      <c r="C16" s="200">
        <v>3104</v>
      </c>
      <c r="D16" s="200">
        <v>2912</v>
      </c>
      <c r="E16" s="201" t="s">
        <v>24</v>
      </c>
      <c r="F16" s="202" t="s">
        <v>156</v>
      </c>
      <c r="G16" s="202" t="s">
        <v>27</v>
      </c>
      <c r="H16" s="203" t="s">
        <v>35</v>
      </c>
    </row>
    <row r="17" spans="1:8" ht="15.75" thickBot="1">
      <c r="A17" s="204" t="s">
        <v>36</v>
      </c>
      <c r="B17" s="205">
        <v>3618.556701030928</v>
      </c>
      <c r="C17" s="205">
        <v>3404.7</v>
      </c>
      <c r="D17" s="205">
        <v>3194.1</v>
      </c>
      <c r="E17" s="206" t="s">
        <v>24</v>
      </c>
      <c r="F17" s="207" t="s">
        <v>156</v>
      </c>
      <c r="G17" s="207" t="s">
        <v>27</v>
      </c>
      <c r="H17" s="208" t="s">
        <v>35</v>
      </c>
    </row>
    <row r="18" spans="1:8" ht="15">
      <c r="A18" s="209" t="s">
        <v>37</v>
      </c>
      <c r="B18" s="210">
        <v>4747.422680412371</v>
      </c>
      <c r="C18" s="210">
        <v>4466.85</v>
      </c>
      <c r="D18" s="210">
        <v>4374.75</v>
      </c>
      <c r="E18" s="211" t="s">
        <v>24</v>
      </c>
      <c r="F18" s="212" t="s">
        <v>156</v>
      </c>
      <c r="G18" s="212">
        <v>50</v>
      </c>
      <c r="H18" s="203">
        <v>0.144</v>
      </c>
    </row>
    <row r="19" spans="1:8" ht="15">
      <c r="A19" s="213" t="s">
        <v>37</v>
      </c>
      <c r="B19" s="200">
        <v>4747.422680412371</v>
      </c>
      <c r="C19" s="200">
        <v>4466.85</v>
      </c>
      <c r="D19" s="200">
        <v>4374.75</v>
      </c>
      <c r="E19" s="214" t="s">
        <v>24</v>
      </c>
      <c r="F19" s="202" t="s">
        <v>156</v>
      </c>
      <c r="G19" s="202" t="s">
        <v>38</v>
      </c>
      <c r="H19" s="203" t="s">
        <v>39</v>
      </c>
    </row>
    <row r="20" spans="1:8" ht="15.75" thickBot="1">
      <c r="A20" s="215" t="s">
        <v>37</v>
      </c>
      <c r="B20" s="205">
        <v>4747.422680412371</v>
      </c>
      <c r="C20" s="205">
        <v>4466.85</v>
      </c>
      <c r="D20" s="205">
        <v>4374.75</v>
      </c>
      <c r="E20" s="216" t="s">
        <v>24</v>
      </c>
      <c r="F20" s="207" t="s">
        <v>156</v>
      </c>
      <c r="G20" s="207" t="s">
        <v>40</v>
      </c>
      <c r="H20" s="208" t="s">
        <v>41</v>
      </c>
    </row>
    <row r="21" spans="1:8" ht="15">
      <c r="A21" s="217" t="s">
        <v>42</v>
      </c>
      <c r="B21" s="210">
        <v>3618.556701030928</v>
      </c>
      <c r="C21" s="210">
        <v>3404.7</v>
      </c>
      <c r="D21" s="210">
        <v>2983.5</v>
      </c>
      <c r="E21" s="218" t="s">
        <v>24</v>
      </c>
      <c r="F21" s="212" t="s">
        <v>156</v>
      </c>
      <c r="G21" s="212" t="s">
        <v>27</v>
      </c>
      <c r="H21" s="219" t="s">
        <v>33</v>
      </c>
    </row>
    <row r="22" spans="1:8" ht="15.75" thickBot="1">
      <c r="A22" s="204" t="s">
        <v>43</v>
      </c>
      <c r="B22" s="205">
        <v>4907.216494845361</v>
      </c>
      <c r="C22" s="205">
        <v>4617.2</v>
      </c>
      <c r="D22" s="205">
        <v>4046</v>
      </c>
      <c r="E22" s="206" t="s">
        <v>24</v>
      </c>
      <c r="F22" s="207" t="s">
        <v>156</v>
      </c>
      <c r="G22" s="207" t="s">
        <v>27</v>
      </c>
      <c r="H22" s="208" t="s">
        <v>44</v>
      </c>
    </row>
    <row r="23" spans="1:8" ht="15">
      <c r="A23" s="209" t="s">
        <v>45</v>
      </c>
      <c r="B23" s="210">
        <f>'[2]Базальтовый утеплитель'!P34</f>
        <v>6195.876288659794</v>
      </c>
      <c r="C23" s="210">
        <f>'[2]Базальтовый утеплитель'!Q34</f>
        <v>5829.7</v>
      </c>
      <c r="D23" s="210">
        <f>'[2]Базальтовый утеплитель'!R34</f>
        <v>5108.5</v>
      </c>
      <c r="E23" s="211" t="s">
        <v>24</v>
      </c>
      <c r="F23" s="212" t="s">
        <v>156</v>
      </c>
      <c r="G23" s="212">
        <v>30</v>
      </c>
      <c r="H23" s="219">
        <v>0.151</v>
      </c>
    </row>
    <row r="24" spans="1:8" ht="15.75" thickBot="1">
      <c r="A24" s="215" t="s">
        <v>45</v>
      </c>
      <c r="B24" s="205">
        <f>'[2]Базальтовый утеплитель'!P35</f>
        <v>6195.876288659794</v>
      </c>
      <c r="C24" s="205">
        <f>'[2]Базальтовый утеплитель'!Q35</f>
        <v>5829.7</v>
      </c>
      <c r="D24" s="205">
        <f>'[2]Базальтовый утеплитель'!R35</f>
        <v>5108.5</v>
      </c>
      <c r="E24" s="216" t="s">
        <v>24</v>
      </c>
      <c r="F24" s="207" t="s">
        <v>156</v>
      </c>
      <c r="G24" s="207">
        <v>40</v>
      </c>
      <c r="H24" s="208">
        <v>0.144</v>
      </c>
    </row>
    <row r="25" spans="1:8" ht="15">
      <c r="A25" s="217" t="s">
        <v>46</v>
      </c>
      <c r="B25" s="210">
        <v>2591.7525773195875</v>
      </c>
      <c r="C25" s="210">
        <v>2438.58</v>
      </c>
      <c r="D25" s="210">
        <v>2388.3</v>
      </c>
      <c r="E25" s="211" t="s">
        <v>24</v>
      </c>
      <c r="F25" s="212" t="s">
        <v>156</v>
      </c>
      <c r="G25" s="212">
        <v>80</v>
      </c>
      <c r="H25" s="219">
        <v>0.288</v>
      </c>
    </row>
    <row r="26" spans="1:8" ht="15">
      <c r="A26" s="199" t="s">
        <v>46</v>
      </c>
      <c r="B26" s="200">
        <v>2525.773195876289</v>
      </c>
      <c r="C26" s="200">
        <v>2376.5</v>
      </c>
      <c r="D26" s="200">
        <v>2327.5</v>
      </c>
      <c r="E26" s="214" t="s">
        <v>24</v>
      </c>
      <c r="F26" s="202" t="s">
        <v>156</v>
      </c>
      <c r="G26" s="202">
        <v>90</v>
      </c>
      <c r="H26" s="203">
        <v>0.259</v>
      </c>
    </row>
    <row r="27" spans="1:8" ht="15">
      <c r="A27" s="199" t="s">
        <v>46</v>
      </c>
      <c r="B27" s="200">
        <v>2472.1649484536083</v>
      </c>
      <c r="C27" s="200">
        <v>2326.06</v>
      </c>
      <c r="D27" s="200">
        <v>2278.1</v>
      </c>
      <c r="E27" s="214" t="s">
        <v>24</v>
      </c>
      <c r="F27" s="202" t="s">
        <v>156</v>
      </c>
      <c r="G27" s="202">
        <v>100</v>
      </c>
      <c r="H27" s="203">
        <v>0.288</v>
      </c>
    </row>
    <row r="28" spans="1:8" ht="15">
      <c r="A28" s="199" t="s">
        <v>46</v>
      </c>
      <c r="B28" s="200">
        <v>2428.865979381443</v>
      </c>
      <c r="C28" s="200">
        <v>2285.32</v>
      </c>
      <c r="D28" s="200">
        <v>2238.2</v>
      </c>
      <c r="E28" s="214" t="s">
        <v>24</v>
      </c>
      <c r="F28" s="202" t="s">
        <v>156</v>
      </c>
      <c r="G28" s="202">
        <v>110</v>
      </c>
      <c r="H28" s="203">
        <v>0.238</v>
      </c>
    </row>
    <row r="29" spans="1:8" ht="15">
      <c r="A29" s="199" t="s">
        <v>46</v>
      </c>
      <c r="B29" s="200">
        <v>2392.7835051546394</v>
      </c>
      <c r="C29" s="200">
        <v>2251.37</v>
      </c>
      <c r="D29" s="200">
        <v>2204.95</v>
      </c>
      <c r="E29" s="214" t="s">
        <v>24</v>
      </c>
      <c r="F29" s="202" t="s">
        <v>156</v>
      </c>
      <c r="G29" s="202">
        <v>120</v>
      </c>
      <c r="H29" s="203">
        <v>0.259</v>
      </c>
    </row>
    <row r="30" spans="1:8" ht="15">
      <c r="A30" s="199" t="s">
        <v>46</v>
      </c>
      <c r="B30" s="200">
        <v>2361.855670103093</v>
      </c>
      <c r="C30" s="200">
        <v>2222.27</v>
      </c>
      <c r="D30" s="200">
        <v>2176.45</v>
      </c>
      <c r="E30" s="214" t="s">
        <v>24</v>
      </c>
      <c r="F30" s="202" t="s">
        <v>156</v>
      </c>
      <c r="G30" s="202">
        <v>130</v>
      </c>
      <c r="H30" s="203">
        <v>0.281</v>
      </c>
    </row>
    <row r="31" spans="1:8" ht="15">
      <c r="A31" s="199" t="s">
        <v>46</v>
      </c>
      <c r="B31" s="200">
        <v>2336.082474226804</v>
      </c>
      <c r="C31" s="200">
        <v>2198.02</v>
      </c>
      <c r="D31" s="200">
        <v>2152.7</v>
      </c>
      <c r="E31" s="214" t="s">
        <v>24</v>
      </c>
      <c r="F31" s="202" t="s">
        <v>156</v>
      </c>
      <c r="G31" s="202">
        <v>140</v>
      </c>
      <c r="H31" s="203">
        <v>0.202</v>
      </c>
    </row>
    <row r="32" spans="1:8" ht="15">
      <c r="A32" s="199" t="s">
        <v>46</v>
      </c>
      <c r="B32" s="200">
        <v>2313.40206185567</v>
      </c>
      <c r="C32" s="200">
        <v>2176.68</v>
      </c>
      <c r="D32" s="200">
        <v>2131.8</v>
      </c>
      <c r="E32" s="214" t="s">
        <v>24</v>
      </c>
      <c r="F32" s="202" t="s">
        <v>156</v>
      </c>
      <c r="G32" s="202">
        <v>150</v>
      </c>
      <c r="H32" s="203">
        <v>0.216</v>
      </c>
    </row>
    <row r="33" spans="1:8" ht="15">
      <c r="A33" s="199" t="s">
        <v>46</v>
      </c>
      <c r="B33" s="200">
        <v>2293.814432989691</v>
      </c>
      <c r="C33" s="200">
        <v>2158.25</v>
      </c>
      <c r="D33" s="200">
        <v>2113.75</v>
      </c>
      <c r="E33" s="214" t="s">
        <v>24</v>
      </c>
      <c r="F33" s="202" t="s">
        <v>156</v>
      </c>
      <c r="G33" s="202">
        <v>160</v>
      </c>
      <c r="H33" s="203">
        <v>0.23</v>
      </c>
    </row>
    <row r="34" spans="1:8" ht="15">
      <c r="A34" s="199" t="s">
        <v>46</v>
      </c>
      <c r="B34" s="200">
        <v>2275.257731958763</v>
      </c>
      <c r="C34" s="200">
        <v>2140.79</v>
      </c>
      <c r="D34" s="200">
        <v>2096.65</v>
      </c>
      <c r="E34" s="214" t="s">
        <v>24</v>
      </c>
      <c r="F34" s="202" t="s">
        <v>156</v>
      </c>
      <c r="G34" s="202">
        <v>170</v>
      </c>
      <c r="H34" s="203">
        <v>0.245</v>
      </c>
    </row>
    <row r="35" spans="1:8" ht="15">
      <c r="A35" s="199" t="s">
        <v>46</v>
      </c>
      <c r="B35" s="200">
        <v>2259.7938144329896</v>
      </c>
      <c r="C35" s="200">
        <v>2126.24</v>
      </c>
      <c r="D35" s="200">
        <v>2082.4</v>
      </c>
      <c r="E35" s="214" t="s">
        <v>24</v>
      </c>
      <c r="F35" s="202" t="s">
        <v>156</v>
      </c>
      <c r="G35" s="202">
        <v>180</v>
      </c>
      <c r="H35" s="203">
        <v>0.259</v>
      </c>
    </row>
    <row r="36" spans="1:8" ht="15">
      <c r="A36" s="199" t="s">
        <v>46</v>
      </c>
      <c r="B36" s="200">
        <v>2246.3917525773195</v>
      </c>
      <c r="C36" s="200">
        <v>2113.63</v>
      </c>
      <c r="D36" s="200">
        <v>2070.05</v>
      </c>
      <c r="E36" s="214" t="s">
        <v>24</v>
      </c>
      <c r="F36" s="202" t="s">
        <v>156</v>
      </c>
      <c r="G36" s="202">
        <v>190</v>
      </c>
      <c r="H36" s="203">
        <v>0.274</v>
      </c>
    </row>
    <row r="37" spans="1:8" ht="15.75" thickBot="1">
      <c r="A37" s="204" t="s">
        <v>46</v>
      </c>
      <c r="B37" s="205">
        <v>2234.0206185567013</v>
      </c>
      <c r="C37" s="205">
        <v>2101.99</v>
      </c>
      <c r="D37" s="205">
        <v>2058.65</v>
      </c>
      <c r="E37" s="216" t="s">
        <v>24</v>
      </c>
      <c r="F37" s="207" t="s">
        <v>156</v>
      </c>
      <c r="G37" s="207">
        <v>200</v>
      </c>
      <c r="H37" s="208">
        <v>0.288</v>
      </c>
    </row>
    <row r="38" spans="1:8" ht="15">
      <c r="A38" s="217" t="s">
        <v>47</v>
      </c>
      <c r="B38" s="210">
        <v>4892.783505154639</v>
      </c>
      <c r="C38" s="210">
        <v>4603.62</v>
      </c>
      <c r="D38" s="210">
        <v>4508.7</v>
      </c>
      <c r="E38" s="211" t="s">
        <v>24</v>
      </c>
      <c r="F38" s="212" t="s">
        <v>156</v>
      </c>
      <c r="G38" s="212">
        <v>80</v>
      </c>
      <c r="H38" s="219">
        <v>0.173</v>
      </c>
    </row>
    <row r="39" spans="1:8" ht="15">
      <c r="A39" s="199" t="s">
        <v>47</v>
      </c>
      <c r="B39" s="200">
        <v>4767.010309278351</v>
      </c>
      <c r="C39" s="200">
        <v>4485.28</v>
      </c>
      <c r="D39" s="200">
        <v>4392.8</v>
      </c>
      <c r="E39" s="214" t="s">
        <v>24</v>
      </c>
      <c r="F39" s="202" t="s">
        <v>156</v>
      </c>
      <c r="G39" s="202">
        <v>90</v>
      </c>
      <c r="H39" s="203">
        <v>0.194</v>
      </c>
    </row>
    <row r="40" spans="1:8" ht="15">
      <c r="A40" s="199" t="s">
        <v>47</v>
      </c>
      <c r="B40" s="200">
        <v>4667.010309278351</v>
      </c>
      <c r="C40" s="200">
        <v>4391.19</v>
      </c>
      <c r="D40" s="200">
        <v>4300.65</v>
      </c>
      <c r="E40" s="214" t="s">
        <v>24</v>
      </c>
      <c r="F40" s="202" t="s">
        <v>156</v>
      </c>
      <c r="G40" s="202">
        <v>100</v>
      </c>
      <c r="H40" s="203">
        <v>0.144</v>
      </c>
    </row>
    <row r="41" spans="1:8" ht="15">
      <c r="A41" s="199" t="s">
        <v>47</v>
      </c>
      <c r="B41" s="200">
        <v>4584.5360824742265</v>
      </c>
      <c r="C41" s="200">
        <v>4313.59</v>
      </c>
      <c r="D41" s="200">
        <v>4224.65</v>
      </c>
      <c r="E41" s="214" t="s">
        <v>24</v>
      </c>
      <c r="F41" s="202" t="s">
        <v>156</v>
      </c>
      <c r="G41" s="202">
        <v>110</v>
      </c>
      <c r="H41" s="203">
        <v>0.158</v>
      </c>
    </row>
    <row r="42" spans="1:8" ht="15">
      <c r="A42" s="199" t="s">
        <v>47</v>
      </c>
      <c r="B42" s="200">
        <v>4516.494845360825</v>
      </c>
      <c r="C42" s="200">
        <v>4249.57</v>
      </c>
      <c r="D42" s="200">
        <v>4161.95</v>
      </c>
      <c r="E42" s="214" t="s">
        <v>24</v>
      </c>
      <c r="F42" s="202" t="s">
        <v>156</v>
      </c>
      <c r="G42" s="202">
        <v>120</v>
      </c>
      <c r="H42" s="203">
        <v>0.173</v>
      </c>
    </row>
    <row r="43" spans="1:8" ht="15">
      <c r="A43" s="199" t="s">
        <v>47</v>
      </c>
      <c r="B43" s="200">
        <v>4458.762886597939</v>
      </c>
      <c r="C43" s="200">
        <v>4195.25</v>
      </c>
      <c r="D43" s="200">
        <v>4108.75</v>
      </c>
      <c r="E43" s="214" t="s">
        <v>24</v>
      </c>
      <c r="F43" s="202" t="s">
        <v>156</v>
      </c>
      <c r="G43" s="202">
        <v>130</v>
      </c>
      <c r="H43" s="203">
        <v>0.187</v>
      </c>
    </row>
    <row r="44" spans="1:8" ht="15">
      <c r="A44" s="199" t="s">
        <v>47</v>
      </c>
      <c r="B44" s="200">
        <v>4409.278350515464</v>
      </c>
      <c r="C44" s="200">
        <v>4148.69</v>
      </c>
      <c r="D44" s="200">
        <v>4063.15</v>
      </c>
      <c r="E44" s="214" t="s">
        <v>24</v>
      </c>
      <c r="F44" s="202" t="s">
        <v>156</v>
      </c>
      <c r="G44" s="202">
        <v>140</v>
      </c>
      <c r="H44" s="203">
        <v>0.202</v>
      </c>
    </row>
    <row r="45" spans="1:8" ht="15">
      <c r="A45" s="199" t="s">
        <v>47</v>
      </c>
      <c r="B45" s="200">
        <v>4365.979381443299</v>
      </c>
      <c r="C45" s="200">
        <v>4107.95</v>
      </c>
      <c r="D45" s="200">
        <v>4023.25</v>
      </c>
      <c r="E45" s="214" t="s">
        <v>24</v>
      </c>
      <c r="F45" s="202" t="s">
        <v>156</v>
      </c>
      <c r="G45" s="202">
        <v>150</v>
      </c>
      <c r="H45" s="203">
        <v>0.216</v>
      </c>
    </row>
    <row r="46" spans="1:8" ht="15">
      <c r="A46" s="199" t="s">
        <v>47</v>
      </c>
      <c r="B46" s="200">
        <v>4327.835051546392</v>
      </c>
      <c r="C46" s="200">
        <v>4072.06</v>
      </c>
      <c r="D46" s="200">
        <v>3988.1</v>
      </c>
      <c r="E46" s="214" t="s">
        <v>24</v>
      </c>
      <c r="F46" s="202" t="s">
        <v>156</v>
      </c>
      <c r="G46" s="202">
        <v>160</v>
      </c>
      <c r="H46" s="203">
        <v>0.23</v>
      </c>
    </row>
    <row r="47" spans="1:8" ht="15">
      <c r="A47" s="199" t="s">
        <v>47</v>
      </c>
      <c r="B47" s="200">
        <v>4294.845360824743</v>
      </c>
      <c r="C47" s="200">
        <v>4041.02</v>
      </c>
      <c r="D47" s="200">
        <v>3957.7</v>
      </c>
      <c r="E47" s="214" t="s">
        <v>24</v>
      </c>
      <c r="F47" s="202" t="s">
        <v>156</v>
      </c>
      <c r="G47" s="202">
        <v>170</v>
      </c>
      <c r="H47" s="203">
        <v>0.245</v>
      </c>
    </row>
    <row r="48" spans="1:8" ht="15">
      <c r="A48" s="199" t="s">
        <v>47</v>
      </c>
      <c r="B48" s="200">
        <v>4265.979381443299</v>
      </c>
      <c r="C48" s="200">
        <v>4013.86</v>
      </c>
      <c r="D48" s="200">
        <v>3931.1</v>
      </c>
      <c r="E48" s="214" t="s">
        <v>24</v>
      </c>
      <c r="F48" s="202" t="s">
        <v>156</v>
      </c>
      <c r="G48" s="202">
        <v>180</v>
      </c>
      <c r="H48" s="203">
        <v>0.259</v>
      </c>
    </row>
    <row r="49" spans="1:8" ht="15">
      <c r="A49" s="199" t="s">
        <v>47</v>
      </c>
      <c r="B49" s="200">
        <v>4239.1752577319585</v>
      </c>
      <c r="C49" s="200">
        <v>3988.64</v>
      </c>
      <c r="D49" s="200">
        <v>3906.4</v>
      </c>
      <c r="E49" s="214" t="s">
        <v>24</v>
      </c>
      <c r="F49" s="202" t="s">
        <v>156</v>
      </c>
      <c r="G49" s="202">
        <v>190</v>
      </c>
      <c r="H49" s="203">
        <v>0.274</v>
      </c>
    </row>
    <row r="50" spans="1:8" ht="15.75" thickBot="1">
      <c r="A50" s="204" t="s">
        <v>47</v>
      </c>
      <c r="B50" s="205">
        <v>4215.4639175257735</v>
      </c>
      <c r="C50" s="205">
        <v>3966.33</v>
      </c>
      <c r="D50" s="205">
        <v>3884.55</v>
      </c>
      <c r="E50" s="216" t="s">
        <v>24</v>
      </c>
      <c r="F50" s="207" t="s">
        <v>156</v>
      </c>
      <c r="G50" s="207">
        <v>200</v>
      </c>
      <c r="H50" s="208">
        <v>0.144</v>
      </c>
    </row>
    <row r="51" spans="1:8" ht="15">
      <c r="A51" s="217" t="s">
        <v>48</v>
      </c>
      <c r="B51" s="210">
        <v>4785.567010309279</v>
      </c>
      <c r="C51" s="210">
        <v>4502.74</v>
      </c>
      <c r="D51" s="210">
        <v>4409.9</v>
      </c>
      <c r="E51" s="211" t="s">
        <v>24</v>
      </c>
      <c r="F51" s="212" t="s">
        <v>156</v>
      </c>
      <c r="G51" s="212">
        <v>80</v>
      </c>
      <c r="H51" s="219">
        <v>0.173</v>
      </c>
    </row>
    <row r="52" spans="1:8" ht="15">
      <c r="A52" s="199" t="s">
        <v>48</v>
      </c>
      <c r="B52" s="200">
        <v>4691.7525773195875</v>
      </c>
      <c r="C52" s="200">
        <v>4414.47</v>
      </c>
      <c r="D52" s="200">
        <v>4323.45</v>
      </c>
      <c r="E52" s="214" t="s">
        <v>24</v>
      </c>
      <c r="F52" s="202" t="s">
        <v>156</v>
      </c>
      <c r="G52" s="202">
        <v>90</v>
      </c>
      <c r="H52" s="203">
        <v>0.194</v>
      </c>
    </row>
    <row r="53" spans="1:8" ht="15">
      <c r="A53" s="199" t="s">
        <v>48</v>
      </c>
      <c r="B53" s="200">
        <v>4616.494845360825</v>
      </c>
      <c r="C53" s="200">
        <v>4343.66</v>
      </c>
      <c r="D53" s="200">
        <v>4254.1</v>
      </c>
      <c r="E53" s="214" t="s">
        <v>24</v>
      </c>
      <c r="F53" s="202" t="s">
        <v>156</v>
      </c>
      <c r="G53" s="202">
        <v>100</v>
      </c>
      <c r="H53" s="203">
        <v>0.144</v>
      </c>
    </row>
    <row r="54" spans="1:8" ht="15">
      <c r="A54" s="199" t="s">
        <v>48</v>
      </c>
      <c r="B54" s="200">
        <v>4555.670103092783</v>
      </c>
      <c r="C54" s="200">
        <v>4286.43</v>
      </c>
      <c r="D54" s="200">
        <v>4198.05</v>
      </c>
      <c r="E54" s="214" t="s">
        <v>24</v>
      </c>
      <c r="F54" s="202" t="s">
        <v>156</v>
      </c>
      <c r="G54" s="202">
        <v>110</v>
      </c>
      <c r="H54" s="203">
        <v>0.158</v>
      </c>
    </row>
    <row r="55" spans="1:8" ht="15">
      <c r="A55" s="199" t="s">
        <v>48</v>
      </c>
      <c r="B55" s="200">
        <v>4504.123711340207</v>
      </c>
      <c r="C55" s="200">
        <v>4237.93</v>
      </c>
      <c r="D55" s="200">
        <v>4150.55</v>
      </c>
      <c r="E55" s="214" t="s">
        <v>24</v>
      </c>
      <c r="F55" s="202" t="s">
        <v>156</v>
      </c>
      <c r="G55" s="202">
        <v>120</v>
      </c>
      <c r="H55" s="203">
        <v>0.173</v>
      </c>
    </row>
    <row r="56" spans="1:8" ht="15">
      <c r="A56" s="199" t="s">
        <v>48</v>
      </c>
      <c r="B56" s="200">
        <v>4460.8247422680415</v>
      </c>
      <c r="C56" s="200">
        <v>4197.19</v>
      </c>
      <c r="D56" s="200">
        <v>4110.65</v>
      </c>
      <c r="E56" s="214" t="s">
        <v>24</v>
      </c>
      <c r="F56" s="202" t="s">
        <v>156</v>
      </c>
      <c r="G56" s="202">
        <v>130</v>
      </c>
      <c r="H56" s="203">
        <v>0.187</v>
      </c>
    </row>
    <row r="57" spans="1:8" ht="15">
      <c r="A57" s="199" t="s">
        <v>48</v>
      </c>
      <c r="B57" s="200">
        <v>4423.711340206186</v>
      </c>
      <c r="C57" s="200">
        <v>4162.27</v>
      </c>
      <c r="D57" s="200">
        <v>4076.45</v>
      </c>
      <c r="E57" s="214" t="s">
        <v>24</v>
      </c>
      <c r="F57" s="202" t="s">
        <v>156</v>
      </c>
      <c r="G57" s="202">
        <v>140</v>
      </c>
      <c r="H57" s="203">
        <v>0.202</v>
      </c>
    </row>
    <row r="58" spans="1:8" ht="15">
      <c r="A58" s="199" t="s">
        <v>48</v>
      </c>
      <c r="B58" s="200">
        <v>4391.7525773195875</v>
      </c>
      <c r="C58" s="200">
        <v>4132.2</v>
      </c>
      <c r="D58" s="200">
        <v>4047</v>
      </c>
      <c r="E58" s="214" t="s">
        <v>24</v>
      </c>
      <c r="F58" s="202" t="s">
        <v>156</v>
      </c>
      <c r="G58" s="202">
        <v>150</v>
      </c>
      <c r="H58" s="203">
        <v>0.216</v>
      </c>
    </row>
    <row r="59" spans="1:8" ht="15">
      <c r="A59" s="199" t="s">
        <v>48</v>
      </c>
      <c r="B59" s="200">
        <v>4363.917525773196</v>
      </c>
      <c r="C59" s="200">
        <v>4106.01</v>
      </c>
      <c r="D59" s="200">
        <v>4021.35</v>
      </c>
      <c r="E59" s="214" t="s">
        <v>24</v>
      </c>
      <c r="F59" s="202" t="s">
        <v>156</v>
      </c>
      <c r="G59" s="202">
        <v>160</v>
      </c>
      <c r="H59" s="203">
        <v>0.23</v>
      </c>
    </row>
    <row r="60" spans="1:8" ht="15">
      <c r="A60" s="199" t="s">
        <v>48</v>
      </c>
      <c r="B60" s="200">
        <v>4338.144329896907</v>
      </c>
      <c r="C60" s="200">
        <v>4081.76</v>
      </c>
      <c r="D60" s="200">
        <v>3997.6</v>
      </c>
      <c r="E60" s="214" t="s">
        <v>24</v>
      </c>
      <c r="F60" s="202" t="s">
        <v>156</v>
      </c>
      <c r="G60" s="202">
        <v>170</v>
      </c>
      <c r="H60" s="203">
        <v>0.245</v>
      </c>
    </row>
    <row r="61" spans="1:8" ht="15">
      <c r="A61" s="199" t="s">
        <v>48</v>
      </c>
      <c r="B61" s="200">
        <v>4316.494845360825</v>
      </c>
      <c r="C61" s="200">
        <v>4061.39</v>
      </c>
      <c r="D61" s="200">
        <v>3977.65</v>
      </c>
      <c r="E61" s="214" t="s">
        <v>24</v>
      </c>
      <c r="F61" s="202" t="s">
        <v>156</v>
      </c>
      <c r="G61" s="202">
        <v>180</v>
      </c>
      <c r="H61" s="203">
        <v>0.259</v>
      </c>
    </row>
    <row r="62" spans="1:8" ht="15">
      <c r="A62" s="199" t="s">
        <v>48</v>
      </c>
      <c r="B62" s="200">
        <v>4296.907216494846</v>
      </c>
      <c r="C62" s="200">
        <v>4042.96</v>
      </c>
      <c r="D62" s="200">
        <v>3959.6</v>
      </c>
      <c r="E62" s="214" t="s">
        <v>24</v>
      </c>
      <c r="F62" s="202" t="s">
        <v>156</v>
      </c>
      <c r="G62" s="202">
        <v>190</v>
      </c>
      <c r="H62" s="203">
        <v>0.274</v>
      </c>
    </row>
    <row r="63" spans="1:8" ht="15.75" thickBot="1">
      <c r="A63" s="204" t="s">
        <v>48</v>
      </c>
      <c r="B63" s="205">
        <v>4279.381443298969</v>
      </c>
      <c r="C63" s="205">
        <v>4026.47</v>
      </c>
      <c r="D63" s="205">
        <v>3943.45</v>
      </c>
      <c r="E63" s="216" t="s">
        <v>24</v>
      </c>
      <c r="F63" s="207" t="s">
        <v>156</v>
      </c>
      <c r="G63" s="207">
        <v>200</v>
      </c>
      <c r="H63" s="208">
        <v>0.144</v>
      </c>
    </row>
    <row r="64" spans="1:8" ht="15">
      <c r="A64" s="217" t="s">
        <v>49</v>
      </c>
      <c r="B64" s="210">
        <v>3420.618556701031</v>
      </c>
      <c r="C64" s="210">
        <v>3218.46</v>
      </c>
      <c r="D64" s="210">
        <v>3152.1</v>
      </c>
      <c r="E64" s="211" t="s">
        <v>24</v>
      </c>
      <c r="F64" s="212" t="s">
        <v>50</v>
      </c>
      <c r="G64" s="212" t="s">
        <v>51</v>
      </c>
      <c r="H64" s="219" t="s">
        <v>52</v>
      </c>
    </row>
    <row r="65" spans="1:8" ht="15.75" thickBot="1">
      <c r="A65" s="204" t="s">
        <v>53</v>
      </c>
      <c r="B65" s="205">
        <v>4439.1752577319585</v>
      </c>
      <c r="C65" s="205">
        <v>4176.82</v>
      </c>
      <c r="D65" s="205">
        <v>4090.7</v>
      </c>
      <c r="E65" s="216" t="s">
        <v>24</v>
      </c>
      <c r="F65" s="207" t="s">
        <v>156</v>
      </c>
      <c r="G65" s="207" t="s">
        <v>54</v>
      </c>
      <c r="H65" s="208" t="s">
        <v>55</v>
      </c>
    </row>
  </sheetData>
  <conditionalFormatting sqref="A10:H65">
    <cfRule type="expression" priority="1" dxfId="0" stopIfTrue="1">
      <formula>'[1]ТЕХНО г.Рязань'!#REF!="1"</formula>
    </cfRule>
    <cfRule type="expression" priority="2" dxfId="1" stopIfTrue="1">
      <formula>'[1]ТЕХНО г.Рязань'!#REF!="2"</formula>
    </cfRule>
    <cfRule type="expression" priority="3" dxfId="2" stopIfTrue="1">
      <formula>'[1]ТЕХНО г.Рязань'!#REF!="3"</formula>
    </cfRule>
  </conditionalFormatting>
  <hyperlinks>
    <hyperlink ref="A8" r:id="rId1" display="http://www.altastrom.ru/"/>
  </hyperlinks>
  <printOptions/>
  <pageMargins left="0.3937007874015748" right="0.3937007874015748" top="0.3937007874015748" bottom="0.3937007874015748" header="0.5118110236220472" footer="0.5118110236220472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9" sqref="J9"/>
    </sheetView>
  </sheetViews>
  <sheetFormatPr defaultColWidth="11.421875" defaultRowHeight="15"/>
  <cols>
    <col min="1" max="1" width="28.57421875" style="0" customWidth="1"/>
    <col min="2" max="2" width="5.140625" style="0" customWidth="1"/>
    <col min="3" max="3" width="4.7109375" style="0" customWidth="1"/>
    <col min="4" max="4" width="7.28125" style="0" customWidth="1"/>
    <col min="5" max="5" width="6.8515625" style="0" customWidth="1"/>
    <col min="6" max="6" width="6.57421875" style="0" customWidth="1"/>
    <col min="7" max="7" width="8.7109375" style="0" customWidth="1"/>
    <col min="8" max="8" width="9.0039062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15">
      <c r="A3" s="140"/>
      <c r="B3" s="140"/>
      <c r="C3" s="140"/>
      <c r="D3" s="140"/>
      <c r="E3" s="140"/>
      <c r="F3" s="140"/>
      <c r="G3" s="140"/>
      <c r="H3" s="140"/>
    </row>
    <row r="4" spans="1:8" ht="15">
      <c r="A4" s="140"/>
      <c r="B4" s="140"/>
      <c r="C4" s="140"/>
      <c r="D4" s="140"/>
      <c r="E4" s="140"/>
      <c r="F4" s="140"/>
      <c r="G4" s="140"/>
      <c r="H4" s="140"/>
    </row>
    <row r="5" spans="1:8" ht="20.25">
      <c r="A5" s="185" t="s">
        <v>167</v>
      </c>
      <c r="B5" s="185"/>
      <c r="C5" s="185"/>
      <c r="D5" s="185"/>
      <c r="E5" s="185"/>
      <c r="F5" s="221" t="s">
        <v>56</v>
      </c>
      <c r="G5" s="222"/>
      <c r="H5" s="140"/>
    </row>
    <row r="6" spans="1:8" ht="18">
      <c r="A6" s="223" t="s">
        <v>169</v>
      </c>
      <c r="B6" s="223"/>
      <c r="C6" s="223"/>
      <c r="D6" s="223"/>
      <c r="E6" s="223"/>
      <c r="F6" s="224" t="s">
        <v>57</v>
      </c>
      <c r="G6" s="222"/>
      <c r="H6" s="140"/>
    </row>
    <row r="7" spans="1:8" ht="18">
      <c r="A7" s="223" t="s">
        <v>58</v>
      </c>
      <c r="B7" s="223"/>
      <c r="C7" s="223"/>
      <c r="D7" s="223"/>
      <c r="E7" s="223"/>
      <c r="F7" s="225" t="s">
        <v>59</v>
      </c>
      <c r="G7" s="222"/>
      <c r="H7" s="140"/>
    </row>
    <row r="8" spans="1:8" ht="15.75">
      <c r="A8" s="226" t="s">
        <v>173</v>
      </c>
      <c r="B8" s="226"/>
      <c r="C8" s="226"/>
      <c r="D8" s="226"/>
      <c r="E8" s="226"/>
      <c r="F8" s="144" t="s">
        <v>172</v>
      </c>
      <c r="G8" s="222"/>
      <c r="H8" s="140"/>
    </row>
    <row r="9" spans="1:8" ht="15">
      <c r="A9" s="227" t="s">
        <v>15</v>
      </c>
      <c r="B9" s="227"/>
      <c r="C9" s="227"/>
      <c r="D9" s="227"/>
      <c r="E9" s="227"/>
      <c r="F9" s="228"/>
      <c r="G9" s="228"/>
      <c r="H9" s="229"/>
    </row>
    <row r="10" spans="1:8" ht="15">
      <c r="A10" s="230" t="s">
        <v>60</v>
      </c>
      <c r="B10" s="231" t="s">
        <v>61</v>
      </c>
      <c r="C10" s="232"/>
      <c r="D10" s="233"/>
      <c r="E10" s="231" t="s">
        <v>62</v>
      </c>
      <c r="F10" s="234"/>
      <c r="G10" s="235" t="s">
        <v>63</v>
      </c>
      <c r="H10" s="235" t="s">
        <v>63</v>
      </c>
    </row>
    <row r="11" spans="1:8" ht="15">
      <c r="A11" s="236" t="s">
        <v>64</v>
      </c>
      <c r="B11" s="237" t="s">
        <v>65</v>
      </c>
      <c r="C11" s="238" t="s">
        <v>191</v>
      </c>
      <c r="D11" s="238" t="s">
        <v>192</v>
      </c>
      <c r="E11" s="238" t="s">
        <v>65</v>
      </c>
      <c r="F11" s="239" t="s">
        <v>192</v>
      </c>
      <c r="G11" s="239" t="s">
        <v>227</v>
      </c>
      <c r="H11" s="240" t="s">
        <v>226</v>
      </c>
    </row>
    <row r="12" spans="1:8" ht="15">
      <c r="A12" s="241" t="s">
        <v>66</v>
      </c>
      <c r="B12" s="242">
        <v>2</v>
      </c>
      <c r="C12" s="242">
        <v>16.8</v>
      </c>
      <c r="D12" s="242">
        <v>0.84</v>
      </c>
      <c r="E12" s="242">
        <v>36</v>
      </c>
      <c r="F12" s="243">
        <v>30.24</v>
      </c>
      <c r="G12" s="244">
        <v>1161</v>
      </c>
      <c r="H12" s="245" t="s">
        <v>67</v>
      </c>
    </row>
    <row r="13" spans="1:8" ht="15">
      <c r="A13" s="241" t="s">
        <v>68</v>
      </c>
      <c r="B13" s="242">
        <v>2</v>
      </c>
      <c r="C13" s="242">
        <v>16.8</v>
      </c>
      <c r="D13" s="242">
        <v>0.84</v>
      </c>
      <c r="E13" s="242">
        <v>30</v>
      </c>
      <c r="F13" s="243">
        <v>25.2</v>
      </c>
      <c r="G13" s="244">
        <v>1361</v>
      </c>
      <c r="H13" s="246" t="s">
        <v>69</v>
      </c>
    </row>
    <row r="14" spans="1:8" ht="15">
      <c r="A14" s="247" t="s">
        <v>70</v>
      </c>
      <c r="B14" s="243">
        <v>2</v>
      </c>
      <c r="C14" s="243">
        <v>21.6</v>
      </c>
      <c r="D14" s="243">
        <v>1.08</v>
      </c>
      <c r="E14" s="243">
        <v>24</v>
      </c>
      <c r="F14" s="243">
        <v>25.92</v>
      </c>
      <c r="G14" s="248" t="s">
        <v>71</v>
      </c>
      <c r="H14" s="248" t="s">
        <v>69</v>
      </c>
    </row>
    <row r="15" spans="1:8" ht="15">
      <c r="A15" s="247" t="s">
        <v>72</v>
      </c>
      <c r="B15" s="243">
        <v>2</v>
      </c>
      <c r="C15" s="243">
        <v>10.8</v>
      </c>
      <c r="D15" s="243">
        <v>0.54</v>
      </c>
      <c r="E15" s="243">
        <v>48</v>
      </c>
      <c r="F15" s="243">
        <v>25.92</v>
      </c>
      <c r="G15" s="248" t="s">
        <v>73</v>
      </c>
      <c r="H15" s="249" t="s">
        <v>74</v>
      </c>
    </row>
    <row r="16" spans="1:8" ht="15">
      <c r="A16" s="247" t="s">
        <v>75</v>
      </c>
      <c r="B16" s="243">
        <v>2</v>
      </c>
      <c r="C16" s="243">
        <v>24</v>
      </c>
      <c r="D16" s="243">
        <v>1.2</v>
      </c>
      <c r="E16" s="243">
        <v>24</v>
      </c>
      <c r="F16" s="243">
        <v>28.8</v>
      </c>
      <c r="G16" s="249" t="s">
        <v>71</v>
      </c>
      <c r="H16" s="249" t="s">
        <v>69</v>
      </c>
    </row>
    <row r="17" spans="1:8" ht="15">
      <c r="A17" s="247" t="s">
        <v>76</v>
      </c>
      <c r="B17" s="243">
        <v>1</v>
      </c>
      <c r="C17" s="243">
        <v>12</v>
      </c>
      <c r="D17" s="243">
        <v>1.2</v>
      </c>
      <c r="E17" s="243">
        <v>24</v>
      </c>
      <c r="F17" s="243">
        <v>28.8</v>
      </c>
      <c r="G17" s="248" t="s">
        <v>71</v>
      </c>
      <c r="H17" s="248" t="s">
        <v>69</v>
      </c>
    </row>
    <row r="18" spans="1:8" ht="15">
      <c r="A18" s="247" t="s">
        <v>77</v>
      </c>
      <c r="B18" s="243">
        <v>1</v>
      </c>
      <c r="C18" s="243">
        <v>10.8</v>
      </c>
      <c r="D18" s="243">
        <v>1.08</v>
      </c>
      <c r="E18" s="243">
        <v>24</v>
      </c>
      <c r="F18" s="243">
        <v>25.92</v>
      </c>
      <c r="G18" s="249" t="s">
        <v>78</v>
      </c>
      <c r="H18" s="249" t="s">
        <v>79</v>
      </c>
    </row>
    <row r="19" spans="1:8" ht="15">
      <c r="A19" s="247" t="s">
        <v>80</v>
      </c>
      <c r="B19" s="243">
        <v>1</v>
      </c>
      <c r="C19" s="243">
        <v>21.6</v>
      </c>
      <c r="D19" s="243">
        <v>1.08</v>
      </c>
      <c r="E19" s="243">
        <v>24</v>
      </c>
      <c r="F19" s="243">
        <v>25.92</v>
      </c>
      <c r="G19" s="249" t="s">
        <v>81</v>
      </c>
      <c r="H19" s="249" t="s">
        <v>82</v>
      </c>
    </row>
    <row r="20" spans="1:8" ht="15">
      <c r="A20" s="250" t="s">
        <v>83</v>
      </c>
      <c r="B20" s="251">
        <v>4</v>
      </c>
      <c r="C20" s="251">
        <v>17.08</v>
      </c>
      <c r="D20" s="251">
        <v>0.8540000000000001</v>
      </c>
      <c r="E20" s="251">
        <v>24</v>
      </c>
      <c r="F20" s="251">
        <v>20.496</v>
      </c>
      <c r="G20" s="249" t="s">
        <v>84</v>
      </c>
      <c r="H20" s="249" t="s">
        <v>85</v>
      </c>
    </row>
    <row r="21" spans="1:8" ht="15">
      <c r="A21" s="250" t="s">
        <v>86</v>
      </c>
      <c r="B21" s="251">
        <v>1</v>
      </c>
      <c r="C21" s="251">
        <v>15</v>
      </c>
      <c r="D21" s="251">
        <v>1.2</v>
      </c>
      <c r="E21" s="251">
        <v>18</v>
      </c>
      <c r="F21" s="243">
        <v>21.6</v>
      </c>
      <c r="G21" s="249" t="s">
        <v>87</v>
      </c>
      <c r="H21" s="249" t="s">
        <v>88</v>
      </c>
    </row>
    <row r="22" spans="1:8" ht="15">
      <c r="A22" s="250" t="s">
        <v>89</v>
      </c>
      <c r="B22" s="251">
        <v>2</v>
      </c>
      <c r="C22" s="251">
        <v>24</v>
      </c>
      <c r="D22" s="251">
        <v>1.2</v>
      </c>
      <c r="E22" s="251">
        <v>18</v>
      </c>
      <c r="F22" s="243">
        <v>21.6</v>
      </c>
      <c r="G22" s="249" t="s">
        <v>87</v>
      </c>
      <c r="H22" s="249" t="s">
        <v>88</v>
      </c>
    </row>
    <row r="23" spans="1:8" ht="15">
      <c r="A23" s="250" t="s">
        <v>90</v>
      </c>
      <c r="B23" s="251">
        <v>1</v>
      </c>
      <c r="C23" s="251">
        <v>12</v>
      </c>
      <c r="D23" s="251">
        <v>1.2</v>
      </c>
      <c r="E23" s="251">
        <v>18</v>
      </c>
      <c r="F23" s="243">
        <v>21.6</v>
      </c>
      <c r="G23" s="249" t="s">
        <v>87</v>
      </c>
      <c r="H23" s="249" t="s">
        <v>88</v>
      </c>
    </row>
    <row r="24" spans="1:8" ht="15">
      <c r="A24" s="250" t="s">
        <v>91</v>
      </c>
      <c r="B24" s="251">
        <v>1</v>
      </c>
      <c r="C24" s="251">
        <v>4.68</v>
      </c>
      <c r="D24" s="251">
        <v>0.7020000000000001</v>
      </c>
      <c r="E24" s="251">
        <v>18</v>
      </c>
      <c r="F24" s="243">
        <v>12.636</v>
      </c>
      <c r="G24" s="249" t="s">
        <v>92</v>
      </c>
      <c r="H24" s="249" t="s">
        <v>93</v>
      </c>
    </row>
    <row r="25" spans="1:8" ht="15">
      <c r="A25" s="250" t="s">
        <v>94</v>
      </c>
      <c r="B25" s="251">
        <v>1</v>
      </c>
      <c r="C25" s="251">
        <v>3.6</v>
      </c>
      <c r="D25" s="251">
        <v>0.72</v>
      </c>
      <c r="E25" s="251">
        <v>18</v>
      </c>
      <c r="F25" s="243">
        <v>12.96</v>
      </c>
      <c r="G25" s="248" t="s">
        <v>92</v>
      </c>
      <c r="H25" s="248" t="s">
        <v>93</v>
      </c>
    </row>
    <row r="26" spans="1:8" ht="15">
      <c r="A26" s="250" t="s">
        <v>95</v>
      </c>
      <c r="B26" s="251">
        <v>1</v>
      </c>
      <c r="C26" s="251">
        <v>9.6</v>
      </c>
      <c r="D26" s="251">
        <v>0.5760000000000001</v>
      </c>
      <c r="E26" s="251">
        <v>24</v>
      </c>
      <c r="F26" s="243">
        <v>13.824</v>
      </c>
      <c r="G26" s="248" t="s">
        <v>96</v>
      </c>
      <c r="H26" s="248" t="s">
        <v>97</v>
      </c>
    </row>
    <row r="27" spans="1:8" ht="15">
      <c r="A27" s="250" t="s">
        <v>98</v>
      </c>
      <c r="B27" s="251">
        <v>1</v>
      </c>
      <c r="C27" s="251">
        <v>10.8</v>
      </c>
      <c r="D27" s="251">
        <v>0.54</v>
      </c>
      <c r="E27" s="251">
        <v>24</v>
      </c>
      <c r="F27" s="243">
        <v>12.96</v>
      </c>
      <c r="G27" s="249" t="s">
        <v>96</v>
      </c>
      <c r="H27" s="249" t="s">
        <v>97</v>
      </c>
    </row>
    <row r="28" spans="1:8" ht="15">
      <c r="A28" s="250" t="s">
        <v>99</v>
      </c>
      <c r="B28" s="251">
        <v>24</v>
      </c>
      <c r="C28" s="251">
        <v>18</v>
      </c>
      <c r="D28" s="251">
        <v>0.9</v>
      </c>
      <c r="E28" s="251">
        <v>20</v>
      </c>
      <c r="F28" s="243">
        <v>18</v>
      </c>
      <c r="G28" s="249" t="s">
        <v>100</v>
      </c>
      <c r="H28" s="249" t="s">
        <v>101</v>
      </c>
    </row>
    <row r="29" spans="1:8" ht="15">
      <c r="A29" s="250" t="s">
        <v>102</v>
      </c>
      <c r="B29" s="251">
        <v>12</v>
      </c>
      <c r="C29" s="251">
        <v>9</v>
      </c>
      <c r="D29" s="251">
        <v>0.9</v>
      </c>
      <c r="E29" s="251">
        <v>20</v>
      </c>
      <c r="F29" s="243">
        <v>18</v>
      </c>
      <c r="G29" s="249" t="s">
        <v>100</v>
      </c>
      <c r="H29" s="249" t="s">
        <v>101</v>
      </c>
    </row>
    <row r="30" spans="1:8" ht="15">
      <c r="A30" s="250" t="s">
        <v>103</v>
      </c>
      <c r="B30" s="251">
        <v>30</v>
      </c>
      <c r="C30" s="251">
        <v>22.5</v>
      </c>
      <c r="D30" s="251">
        <v>1.125</v>
      </c>
      <c r="E30" s="251">
        <v>12</v>
      </c>
      <c r="F30" s="243">
        <v>13.5</v>
      </c>
      <c r="G30" s="249" t="s">
        <v>104</v>
      </c>
      <c r="H30" s="249" t="s">
        <v>105</v>
      </c>
    </row>
    <row r="31" spans="1:8" ht="15">
      <c r="A31" s="250" t="s">
        <v>106</v>
      </c>
      <c r="B31" s="251">
        <v>15</v>
      </c>
      <c r="C31" s="251">
        <v>11.25</v>
      </c>
      <c r="D31" s="251">
        <v>1.125</v>
      </c>
      <c r="E31" s="251">
        <v>12</v>
      </c>
      <c r="F31" s="243">
        <v>13.5</v>
      </c>
      <c r="G31" s="249" t="s">
        <v>104</v>
      </c>
      <c r="H31" s="249" t="s">
        <v>105</v>
      </c>
    </row>
    <row r="32" spans="1:8" ht="15">
      <c r="A32" s="250" t="s">
        <v>107</v>
      </c>
      <c r="B32" s="251">
        <v>22</v>
      </c>
      <c r="C32" s="251">
        <v>16.5</v>
      </c>
      <c r="D32" s="251">
        <v>0.825</v>
      </c>
      <c r="E32" s="251">
        <v>12</v>
      </c>
      <c r="F32" s="243">
        <v>9.9</v>
      </c>
      <c r="G32" s="249" t="s">
        <v>108</v>
      </c>
      <c r="H32" s="249" t="s">
        <v>0</v>
      </c>
    </row>
    <row r="33" spans="1:8" ht="15">
      <c r="A33" s="250" t="s">
        <v>1</v>
      </c>
      <c r="B33" s="251">
        <v>20</v>
      </c>
      <c r="C33" s="251">
        <v>15</v>
      </c>
      <c r="D33" s="251">
        <v>0.75</v>
      </c>
      <c r="E33" s="251">
        <v>12</v>
      </c>
      <c r="F33" s="243">
        <v>9</v>
      </c>
      <c r="G33" s="249" t="s">
        <v>108</v>
      </c>
      <c r="H33" s="249" t="s">
        <v>0</v>
      </c>
    </row>
    <row r="34" spans="1:8" ht="15">
      <c r="A34" s="250" t="s">
        <v>2</v>
      </c>
      <c r="B34" s="251">
        <v>10</v>
      </c>
      <c r="C34" s="251">
        <v>7.5</v>
      </c>
      <c r="D34" s="251">
        <v>0.75</v>
      </c>
      <c r="E34" s="251">
        <v>12</v>
      </c>
      <c r="F34" s="243">
        <v>9</v>
      </c>
      <c r="G34" s="249" t="s">
        <v>108</v>
      </c>
      <c r="H34" s="249" t="s">
        <v>0</v>
      </c>
    </row>
    <row r="35" spans="1:8" ht="15">
      <c r="A35" s="250" t="s">
        <v>3</v>
      </c>
      <c r="B35" s="251">
        <v>5</v>
      </c>
      <c r="C35" s="251">
        <v>3.75</v>
      </c>
      <c r="D35" s="251">
        <v>0.375</v>
      </c>
      <c r="E35" s="251">
        <v>16</v>
      </c>
      <c r="F35" s="251">
        <v>6</v>
      </c>
      <c r="G35" s="252" t="s">
        <v>4</v>
      </c>
      <c r="H35" s="252" t="s">
        <v>5</v>
      </c>
    </row>
    <row r="36" spans="1:8" ht="15">
      <c r="A36" s="250" t="s">
        <v>6</v>
      </c>
      <c r="B36" s="251">
        <v>10</v>
      </c>
      <c r="C36" s="251">
        <v>7.5</v>
      </c>
      <c r="D36" s="251">
        <v>0.375</v>
      </c>
      <c r="E36" s="251">
        <v>16</v>
      </c>
      <c r="F36" s="251">
        <v>6</v>
      </c>
      <c r="G36" s="253" t="s">
        <v>7</v>
      </c>
      <c r="H36" s="253" t="s">
        <v>8</v>
      </c>
    </row>
    <row r="37" spans="1:8" ht="15">
      <c r="A37" s="254" t="s">
        <v>9</v>
      </c>
      <c r="B37" s="255">
        <v>10</v>
      </c>
      <c r="C37" s="255">
        <v>6</v>
      </c>
      <c r="D37" s="255">
        <v>0.3</v>
      </c>
      <c r="E37" s="255">
        <v>40</v>
      </c>
      <c r="F37" s="255">
        <v>12</v>
      </c>
      <c r="G37" s="253" t="s">
        <v>10</v>
      </c>
      <c r="H37" s="253" t="s">
        <v>11</v>
      </c>
    </row>
  </sheetData>
  <hyperlinks>
    <hyperlink ref="A8" r:id="rId1" display="www.altastrom.ru"/>
  </hyperlinks>
  <printOptions/>
  <pageMargins left="0.3937007874015748" right="0.3937007874015748" top="0.3937007874015748" bottom="0.3937007874015748" header="0.5118110236220472" footer="0.511811023622047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