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7400" windowHeight="4800" tabRatio="938" activeTab="0"/>
  </bookViews>
  <sheets>
    <sheet name="Асбоцементные трубы" sheetId="1" r:id="rId1"/>
    <sheet name="АЦЛ АЦЭИД" sheetId="2" r:id="rId2"/>
    <sheet name="Шифер волновой" sheetId="3" r:id="rId3"/>
    <sheet name="Газосиликат" sheetId="4" r:id="rId4"/>
    <sheet name="Цемент" sheetId="5" r:id="rId5"/>
    <sheet name="Фасад" sheetId="6" r:id="rId6"/>
    <sheet name="Фибрит" sheetId="7" r:id="rId7"/>
    <sheet name="ЦСП" sheetId="8" r:id="rId8"/>
    <sheet name="OSB" sheetId="9" r:id="rId9"/>
    <sheet name="Брус, доска" sheetId="10" r:id="rId10"/>
    <sheet name="Поликарбонат" sheetId="11" r:id="rId11"/>
    <sheet name="Утеплитель" sheetId="12" r:id="rId12"/>
    <sheet name="Подоконная доска" sheetId="13" r:id="rId13"/>
  </sheets>
  <definedNames>
    <definedName name="_xlnm.Print_Area" localSheetId="8">'OSB'!$A$1:$H$33</definedName>
    <definedName name="_xlnm.Print_Area" localSheetId="0">'Асбоцементные трубы'!$A$1:$J$56</definedName>
    <definedName name="_xlnm.Print_Area" localSheetId="9">'Брус, доска'!$A$1:$H$26</definedName>
    <definedName name="_xlnm.Print_Area" localSheetId="3">'Газосиликат'!$A$1:$L$41</definedName>
    <definedName name="_xlnm.Print_Area" localSheetId="12">'Подоконная доска'!$A$1:$G$31</definedName>
    <definedName name="_xlnm.Print_Area" localSheetId="10">'Поликарбонат'!$A$1:$H$84</definedName>
    <definedName name="_xlnm.Print_Area" localSheetId="11">'Утеплитель'!$A$1:$H$32</definedName>
    <definedName name="_xlnm.Print_Area" localSheetId="5">'Фасад'!$A$1:$C$108</definedName>
    <definedName name="_xlnm.Print_Area" localSheetId="6">'Фибрит'!$A$1:$H$32</definedName>
    <definedName name="_xlnm.Print_Area" localSheetId="4">'Цемент'!$A$1:$E$67</definedName>
    <definedName name="_xlnm.Print_Area" localSheetId="7">'ЦСП'!$A$1:$H$45</definedName>
    <definedName name="_xlnm.Print_Area" localSheetId="2">'Шифер волновой'!$A$1:$J$46</definedName>
  </definedNames>
  <calcPr fullCalcOnLoad="1"/>
</workbook>
</file>

<file path=xl/sharedStrings.xml><?xml version="1.0" encoding="utf-8"?>
<sst xmlns="http://schemas.openxmlformats.org/spreadsheetml/2006/main" count="1616" uniqueCount="687">
  <si>
    <t>33/165</t>
  </si>
  <si>
    <r>
      <t xml:space="preserve">http://www.STR-P.RU      Е-mail: info@str-p.ru </t>
    </r>
    <r>
      <rPr>
        <b/>
        <sz val="10.5"/>
        <rFont val="MS Reference Sans Serif"/>
        <family val="2"/>
      </rPr>
      <t xml:space="preserve">    </t>
    </r>
  </si>
  <si>
    <t xml:space="preserve">http://www.STR-P.RU      Е-mail: info@str-p.ru     </t>
  </si>
  <si>
    <t xml:space="preserve">http://www.STR-P.RU        Е-mail: info@str-p.ru </t>
  </si>
  <si>
    <t xml:space="preserve">http://www.STR-P.RU                 Е-mail: info@str-p.ru   </t>
  </si>
  <si>
    <t xml:space="preserve">http://www.STR-P.RU    Е-mail: info@str-p.ru   </t>
  </si>
  <si>
    <t xml:space="preserve">http://www.STR-P.RU   Е-mail: info@str-p.ru       </t>
  </si>
  <si>
    <t xml:space="preserve">http://www.STR-P.RU    Е-mail: info@str-p.ru       </t>
  </si>
  <si>
    <t xml:space="preserve">http://www.STR-P.RU         Е-mail: info@str-p.ru       </t>
  </si>
  <si>
    <t xml:space="preserve">http://www.STR-P.RU             Е-mail: info@str-p.ru   </t>
  </si>
  <si>
    <t>3.95</t>
  </si>
  <si>
    <t>Для мусоропровода</t>
  </si>
  <si>
    <t>4.96</t>
  </si>
  <si>
    <t>36,34</t>
  </si>
  <si>
    <t>60,04</t>
  </si>
  <si>
    <t>шт</t>
  </si>
  <si>
    <t>за лист</t>
  </si>
  <si>
    <t>за кв.м.</t>
  </si>
  <si>
    <t>Стяжки на СВ и плоский лист на 1 стопу</t>
  </si>
  <si>
    <t>Стяжки на трубы</t>
  </si>
  <si>
    <t>АСБЕСТОЦЕМЕНТНЫЕ ТРУБЫ БЕЗНАПОРНЫЕ ТУ 5786-006-00281594-2002</t>
  </si>
  <si>
    <t>АСБЕСТОЦЕМЕНТНЫЕ ТРУБЫ БЕЗНАПОРНЫЕ ГОСТ 1839-80</t>
  </si>
  <si>
    <t>АЦЛ</t>
  </si>
  <si>
    <t>24</t>
  </si>
  <si>
    <t xml:space="preserve">АСБЕСТОЦЕМЕНТНЫЙ ЛИСТ ПЛОСКИЙ НЕПРЕССОВАННЫЙ ГОСТ 18124-95 </t>
  </si>
  <si>
    <t>АСБЕСТОЦЕМЕНТНЫЙ ЛИСТ ПЛОСКИЙ ПРЕССОВАННЫЙ ГОСТ 18124-95</t>
  </si>
  <si>
    <t>АЦЭИД ГОСТ 4248-92</t>
  </si>
  <si>
    <t>26</t>
  </si>
  <si>
    <t>* Цена на продукцию указана без учета стоимости доставки</t>
  </si>
  <si>
    <t xml:space="preserve">АЦЛ        </t>
  </si>
  <si>
    <t xml:space="preserve">АЦЛ      </t>
  </si>
  <si>
    <t xml:space="preserve">АЦЭИД    </t>
  </si>
  <si>
    <t xml:space="preserve">АЦЭИД     </t>
  </si>
  <si>
    <t>30,8</t>
  </si>
  <si>
    <t>23,3</t>
  </si>
  <si>
    <t>153,6</t>
  </si>
  <si>
    <t>96</t>
  </si>
  <si>
    <t>104,5</t>
  </si>
  <si>
    <t>18,2</t>
  </si>
  <si>
    <t>104,4</t>
  </si>
  <si>
    <t>180</t>
  </si>
  <si>
    <t>* Доставка осуществляется самовывозом, машинами компании, ж/д транспортом и контейнерами в любую точку России.</t>
  </si>
  <si>
    <t>* Погрузка продукции производится только в открытую машину!!!</t>
  </si>
  <si>
    <t xml:space="preserve">* В режиме on-line заказ продукции на бланке сайта http://www.STR-P.RU </t>
  </si>
  <si>
    <t>ЦЕНА за лист</t>
  </si>
  <si>
    <t>ЦСП</t>
  </si>
  <si>
    <t>3600х1200</t>
  </si>
  <si>
    <t>10</t>
  </si>
  <si>
    <t>12</t>
  </si>
  <si>
    <t>16</t>
  </si>
  <si>
    <t>20</t>
  </si>
  <si>
    <t>80/960</t>
  </si>
  <si>
    <t>12,00</t>
  </si>
  <si>
    <t>Кол-во                                                                                                                                                                                                                                                                в                                                                                                                                                                                                              пачке/авто</t>
  </si>
  <si>
    <t>41/205</t>
  </si>
  <si>
    <t>27/135</t>
  </si>
  <si>
    <t>2000х1500</t>
  </si>
  <si>
    <t>100,00</t>
  </si>
  <si>
    <t>58</t>
  </si>
  <si>
    <t>46,7</t>
  </si>
  <si>
    <t>29</t>
  </si>
  <si>
    <t>17,7</t>
  </si>
  <si>
    <t>ООО "Группа Компаний "Стратегия и Паритет"</t>
  </si>
  <si>
    <t>129090 Россия г. Москва, ул. Щепкина, д. 25/20</t>
  </si>
  <si>
    <t>Ед.                   изм</t>
  </si>
  <si>
    <t>п.м.</t>
  </si>
  <si>
    <t>89.86</t>
  </si>
  <si>
    <t>134.784</t>
  </si>
  <si>
    <t>3200х1250</t>
  </si>
  <si>
    <t>м3</t>
  </si>
  <si>
    <t>шт.</t>
  </si>
  <si>
    <t xml:space="preserve">Примечание: </t>
  </si>
  <si>
    <t>м2</t>
  </si>
  <si>
    <t>55/330</t>
  </si>
  <si>
    <t xml:space="preserve">ЦЕНА                                                                                                 руб              </t>
  </si>
  <si>
    <t>Упаковка для фасадной плиты</t>
  </si>
  <si>
    <t>ФАСАДНАЯ ПЛИТА</t>
  </si>
  <si>
    <t>МЕТАЛЛООБРЕШЁТКА ОЦИНКОВАННАЯ</t>
  </si>
  <si>
    <t>Анкерный уголок 50х50х50х2.0 (с отверстиями)</t>
  </si>
  <si>
    <t>Анкерный уголок 50х50х100х2.0 (с отверстиями)</t>
  </si>
  <si>
    <t>Анкерный уголок 50х50х150х2.0 (с отверстиями)</t>
  </si>
  <si>
    <t>120.00</t>
  </si>
  <si>
    <t>30/-</t>
  </si>
  <si>
    <t>Анкерный уголок 50х50х200х2.0 (с отверстиями)</t>
  </si>
  <si>
    <t>Анкерный уголок 50х50х250х2.0 (с отверстиями)</t>
  </si>
  <si>
    <t>МЕТАЛЛООБРЕШЁТКА ОКРАШЕННАЯ</t>
  </si>
  <si>
    <t>КОМПЛЕКТУЮЩИЕ К ПОДСИСТЕМЕ</t>
  </si>
  <si>
    <t>Лента уплотнительная EPDM 36 мм</t>
  </si>
  <si>
    <t>Лента уплотнительная EPDM 60 мм</t>
  </si>
  <si>
    <t>Паронитовая прокладка (ПОН) 50х50</t>
  </si>
  <si>
    <t>Толщина                    мм</t>
  </si>
  <si>
    <t>Длина                мм</t>
  </si>
  <si>
    <t>Ширина               мм</t>
  </si>
  <si>
    <t>Подоконная доска из ЦСП (Тамак)</t>
  </si>
  <si>
    <t xml:space="preserve">ЦЕНА                                 (без фаски) </t>
  </si>
  <si>
    <r>
      <t xml:space="preserve">ТИП </t>
    </r>
    <r>
      <rPr>
        <b/>
        <sz val="16"/>
        <rFont val="Verdana"/>
        <family val="2"/>
      </rPr>
      <t>В</t>
    </r>
  </si>
  <si>
    <r>
      <t xml:space="preserve">ТИП </t>
    </r>
    <r>
      <rPr>
        <b/>
        <sz val="16"/>
        <rFont val="Verdana"/>
        <family val="2"/>
      </rPr>
      <t>Н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</si>
  <si>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</si>
  <si>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Офис                                        г. Зеленоград</t>
  </si>
  <si>
    <t>Офис                                        г. Воскресенск</t>
  </si>
  <si>
    <t>Масса                                         кг</t>
  </si>
  <si>
    <t>Толщина                                                   мм</t>
  </si>
  <si>
    <t xml:space="preserve">                                                                                                                                                                                            </t>
  </si>
  <si>
    <r>
      <t xml:space="preserve">TEL: </t>
    </r>
    <r>
      <rPr>
        <sz val="8"/>
        <rFont val="MS Reference Sans Serif"/>
        <family val="2"/>
      </rPr>
      <t xml:space="preserve"> (495) 772-90-96  772-34-56  772-65-96  789-07-09  769-09-38</t>
    </r>
  </si>
  <si>
    <r>
      <t>ИНН</t>
    </r>
    <r>
      <rPr>
        <sz val="9"/>
        <rFont val="MS Reference Sans Serif"/>
        <family val="2"/>
      </rPr>
      <t xml:space="preserve"> 7735514943 </t>
    </r>
    <r>
      <rPr>
        <b/>
        <sz val="9"/>
        <rFont val="MS Reference Sans Serif"/>
        <family val="2"/>
      </rPr>
      <t>КПП</t>
    </r>
    <r>
      <rPr>
        <sz val="9"/>
        <rFont val="MS Reference Sans Serif"/>
        <family val="2"/>
      </rPr>
      <t xml:space="preserve"> 770201001</t>
    </r>
  </si>
  <si>
    <r>
      <t xml:space="preserve">TEL: </t>
    </r>
    <r>
      <rPr>
        <sz val="9"/>
        <rFont val="MS Reference Sans Serif"/>
        <family val="2"/>
      </rPr>
      <t xml:space="preserve"> (495) 772-90-96  772-34-56  772-65-96  789-07-09  769-09-38</t>
    </r>
  </si>
  <si>
    <t>ЦСП Омск</t>
  </si>
  <si>
    <t xml:space="preserve">                        Fax: (49644) 46-3-43</t>
  </si>
  <si>
    <t>Tel: (495) 789-07-09, 769-09-38                                                                                                                                                                                                                                                       Fax: (49644) 46-3-43</t>
  </si>
  <si>
    <t>ПЛИТА ФИБРОЦЕМЕНТНАЯ "LATONIT"  ТУ 5700-021-00281708-07</t>
  </si>
  <si>
    <t>3600х1500</t>
  </si>
  <si>
    <t>6</t>
  </si>
  <si>
    <t>8</t>
  </si>
  <si>
    <t>1500х1200</t>
  </si>
  <si>
    <t>УПАКОВКА</t>
  </si>
  <si>
    <t>Поддон</t>
  </si>
  <si>
    <t>на 1 пачку</t>
  </si>
  <si>
    <t>Стяжки ШСВ и КБН</t>
  </si>
  <si>
    <t>74.65</t>
  </si>
  <si>
    <t>62.21</t>
  </si>
  <si>
    <t>18.66</t>
  </si>
  <si>
    <t>24.88</t>
  </si>
  <si>
    <t>31.10</t>
  </si>
  <si>
    <t>144</t>
  </si>
  <si>
    <t>240</t>
  </si>
  <si>
    <t>АСБЕСТОЦЕМЕНТНЫЕ ТРУБЫ НАПОРНЫЕ ГОСТ 539-80  (ВТ-6, ВТ-9, ВТ-12)</t>
  </si>
  <si>
    <t>Труба напорная ВТ-12</t>
  </si>
  <si>
    <t>122,5</t>
  </si>
  <si>
    <t>238,5</t>
  </si>
  <si>
    <t>70,7</t>
  </si>
  <si>
    <t>203,5</t>
  </si>
  <si>
    <t>289,5</t>
  </si>
  <si>
    <t>Труба d-100мм</t>
  </si>
  <si>
    <t>Труба d-200мм</t>
  </si>
  <si>
    <t>Труба d-150мм</t>
  </si>
  <si>
    <t>Труба d-250мм</t>
  </si>
  <si>
    <t>Труба d-300мм</t>
  </si>
  <si>
    <t>Труба d-400мм</t>
  </si>
  <si>
    <t>Труба d-500мм</t>
  </si>
  <si>
    <t xml:space="preserve">МУФТЫ, КОЛЬЦА </t>
  </si>
  <si>
    <t>Муфта п/э               для труб безнапорных</t>
  </si>
  <si>
    <t>Муфта а/ц                                                              для труб                                           ВТ-12</t>
  </si>
  <si>
    <t>Кольцо резиновое                                       для труб            напорных</t>
  </si>
  <si>
    <t>Муфта асбестоцементная             для труб безнапорных</t>
  </si>
  <si>
    <t>Муфта асбестоцементная             для труб напорных                  (ВТ-6, ВТ-9) САМ6/САМ9</t>
  </si>
  <si>
    <t>ЦЕНА с НДС руб./м3</t>
  </si>
  <si>
    <t>100мм</t>
  </si>
  <si>
    <t>150мм</t>
  </si>
  <si>
    <t>200мм</t>
  </si>
  <si>
    <t>250мм</t>
  </si>
  <si>
    <t>300мм</t>
  </si>
  <si>
    <t>350мм</t>
  </si>
  <si>
    <t>375мм</t>
  </si>
  <si>
    <t>400мм</t>
  </si>
  <si>
    <t>450мм</t>
  </si>
  <si>
    <t>500мм</t>
  </si>
  <si>
    <t>Beston 100 прямой</t>
  </si>
  <si>
    <t>Вес одного блока в зависимости от плотности (кг.) W = 25%</t>
  </si>
  <si>
    <t>Beston 150 пазогребневый/прямой</t>
  </si>
  <si>
    <t>Beston 200 прямой</t>
  </si>
  <si>
    <t>Beston 250 прямой</t>
  </si>
  <si>
    <t>Beston 300 пазогребневый/прямой</t>
  </si>
  <si>
    <t>Beston 350 прямой</t>
  </si>
  <si>
    <t>Beston 375 прямой</t>
  </si>
  <si>
    <t>250мм - 24шт                                                                                                                                                                                                                                                                                                                         Добор: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200мм - 6шт или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100мм - 12шт</t>
  </si>
  <si>
    <t>375мм - 18шт                                                                                                                                                                                                                                                                                                                         Добор:                                                                                                                                                                                                                                                                                                                                                   75мм - 6шт</t>
  </si>
  <si>
    <t>350мм - 18шт                                                                                                                                                                                                                                                                                                                         Добор:                                                                                                                                                                                                                                                                                                                                                   150мм - 6шт</t>
  </si>
  <si>
    <t>Beston 450 прямой</t>
  </si>
  <si>
    <t>450мм - 12шт                                                                                                                                                                                                                                                                                                                         Добор: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150мм - 12шт или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100мм - 18шт</t>
  </si>
  <si>
    <t>Beston 500 прямой</t>
  </si>
  <si>
    <t>500мм - 12шт                                                                                                                                                                                                                                                                                                                         Добор: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200мм - 6шт или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100мм - 12шт</t>
  </si>
  <si>
    <t>ГОСТ/ТУ</t>
  </si>
  <si>
    <t>Морозостойкость</t>
  </si>
  <si>
    <t>Прочность                                                         на сжатие                     (класс бетона)</t>
  </si>
  <si>
    <t>Блоки Beston</t>
  </si>
  <si>
    <t>Плотность (объемная масса) кг/м3</t>
  </si>
  <si>
    <t>В 2.5 - 5.0</t>
  </si>
  <si>
    <t>В 1.5 - 2.5</t>
  </si>
  <si>
    <t>Теплопроводность,                                                               Вт/м2 0С</t>
  </si>
  <si>
    <t>Паропроницаемость,                                              Мг/м ч Па</t>
  </si>
  <si>
    <t>Морозостойкость F не менее 15 циклов</t>
  </si>
  <si>
    <t>ГОСТ 21520-89</t>
  </si>
  <si>
    <t>Наименование продукции</t>
  </si>
  <si>
    <t>Единица измерения</t>
  </si>
  <si>
    <t>ЦЕНА с НДС, руб.</t>
  </si>
  <si>
    <t>Мешок - 25кг</t>
  </si>
  <si>
    <t>Крепеж для утеплителя 140х10</t>
  </si>
  <si>
    <t>Крепеж для утеплителя 160х10</t>
  </si>
  <si>
    <t>Крепеж для утеплителя 200х10</t>
  </si>
  <si>
    <t>Анкерный крепитель 8х100  Польша</t>
  </si>
  <si>
    <t>Анкерный крепитель 10х100  Польша</t>
  </si>
  <si>
    <t>Анкерный крепитель 8х100  KEW</t>
  </si>
  <si>
    <t>Анкерный крепитель 10х100  KEW</t>
  </si>
  <si>
    <t>Beston 400 пазогребневый/прямой</t>
  </si>
  <si>
    <t>ЦЕНА за один блок в зависимости от ширины при высоте 250мм, длине 600мм, руб/шт.</t>
  </si>
  <si>
    <t>Размер блока                             (ВxLxН)</t>
  </si>
  <si>
    <t>100х600х250</t>
  </si>
  <si>
    <t>150х600х250</t>
  </si>
  <si>
    <t>200х600х250</t>
  </si>
  <si>
    <t>250х600х250</t>
  </si>
  <si>
    <t>300х600х250</t>
  </si>
  <si>
    <t>350х600х250</t>
  </si>
  <si>
    <t>375х600х250</t>
  </si>
  <si>
    <t>400х600х250</t>
  </si>
  <si>
    <t>450х600х250</t>
  </si>
  <si>
    <t>500х600х250</t>
  </si>
  <si>
    <t>Клей для ячеистого бетона упакованный "Мастерок"</t>
  </si>
  <si>
    <t>Клей для ячеистого бетона упакованный "Мастерок" зима</t>
  </si>
  <si>
    <t>Крепеж для утеплителя 90х10</t>
  </si>
  <si>
    <t>Крепеж для утеплителя 140х10 (с метал.стержнем)</t>
  </si>
  <si>
    <t>Крепеж для утеплителя 160х10 (с метал.стержнем)</t>
  </si>
  <si>
    <t>Крепеж для утеплителя 200х10 (с метал.стержнем)</t>
  </si>
  <si>
    <t>Кляммер горизонтальный, нерж.сталь (окрашенный)</t>
  </si>
  <si>
    <t>Кляммер горизонтальный, оцинкованный</t>
  </si>
  <si>
    <t>Кляммер горизонтальный, оцинкованный (окрашенный)</t>
  </si>
  <si>
    <t>Кляммер вертикальный (угловой), нерж.сталь</t>
  </si>
  <si>
    <t>Кляммер вертикальный (угловой), нерж.сталь (окрашенный)</t>
  </si>
  <si>
    <t>Кляммер вертикальный (угловой), оцинкованный</t>
  </si>
  <si>
    <t>Кляммер вертикальный (угловой), оцинкованный (окрашенный)</t>
  </si>
  <si>
    <t>Кляммер рядовой, нерж.сталь</t>
  </si>
  <si>
    <t>Кляммер рядовой, оцинкованный</t>
  </si>
  <si>
    <t>Кляммер рядовой, оцинкованный (окрашенный)</t>
  </si>
  <si>
    <t xml:space="preserve">Анкерный крепитель S-H-R 10х100 SS (fischer)  </t>
  </si>
  <si>
    <t>«П»-образный элемент оцинкованный 1.2мм, 20х21.5х65 длина до 6 м</t>
  </si>
  <si>
    <t>«П»-образный элемент оцинкованный 1.2мм, 20х21.5х80 длина до 6 м</t>
  </si>
  <si>
    <t>«П»-образный элемент оцинкованный 1.5мм, 20х21.5х65 длина до 6 м</t>
  </si>
  <si>
    <t>«П»-образный элемент оцинкованный 1.5мм, 20х21.5х80 длина до 6 м</t>
  </si>
  <si>
    <t>Горизонтальный уголок оцинкованный 1.2мм, 40х40 длина до 6 м</t>
  </si>
  <si>
    <t>Горизонтальный уголок оцинкованный 1.2мм, 50х50 длина до 6 м</t>
  </si>
  <si>
    <t>Горизонтальный уголок оцинкованный 1.5мм, 40х40 длина до 6 м</t>
  </si>
  <si>
    <t>Горизонтальный уголок оцинкованный 1.5мм, 50х50 длина до 6 м</t>
  </si>
  <si>
    <t>«Z»-образный элемент оцинкованный 1.5мм, 25х21.5х40 длина до 6 м</t>
  </si>
  <si>
    <t>«Z»-образный элемент оцинкованный 1.2мм, 25х21.5х40 длина до 6 м</t>
  </si>
  <si>
    <t>Планка декоративная вертикальная 12х12х20х0.5</t>
  </si>
  <si>
    <t>Планка декоративная горизонтальная 6х20х19х20х0.5</t>
  </si>
  <si>
    <t>Планка декоративная угловая 13.8х12х18х0.5</t>
  </si>
  <si>
    <t>Кляммер рядовой, нерж.сталь (окрашенный)</t>
  </si>
  <si>
    <t>Кляммер горизонтальный, нерж.сталь</t>
  </si>
  <si>
    <t>Шуруп к/у по металлу 4.2х25, цвет шляпки - по каталогу RAL</t>
  </si>
  <si>
    <t>Парапет, откосы, отливы (металл с полимерно-порошковым покрытием)</t>
  </si>
  <si>
    <r>
      <t xml:space="preserve">ОКПО </t>
    </r>
    <r>
      <rPr>
        <sz val="9"/>
        <rFont val="MS Reference Sans Serif"/>
        <family val="2"/>
      </rPr>
      <t>79442586</t>
    </r>
  </si>
  <si>
    <t>Цемент</t>
  </si>
  <si>
    <t>Условия оплаты-100% предоплата</t>
  </si>
  <si>
    <r>
      <t>Офис г.Воскресенск</t>
    </r>
    <r>
      <rPr>
        <b/>
        <sz val="10"/>
        <rFont val="MS Reference Sans Serif"/>
        <family val="2"/>
      </rPr>
      <t xml:space="preserve"> Tel: (495) 789-07-09, 769-09-38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</si>
  <si>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Fax: (499) 762-36-20</t>
  </si>
  <si>
    <t>4,8</t>
  </si>
  <si>
    <t>21,6</t>
  </si>
  <si>
    <t>64</t>
  </si>
  <si>
    <t>52</t>
  </si>
  <si>
    <t>19,7</t>
  </si>
  <si>
    <t>623,5</t>
  </si>
  <si>
    <t>2500х1250</t>
  </si>
  <si>
    <r>
      <t>Офис г. Зеленоград</t>
    </r>
    <r>
      <rPr>
        <b/>
        <sz val="10"/>
        <rFont val="MS Reference Sans Serif"/>
        <family val="2"/>
      </rPr>
      <t xml:space="preserve"> Tel: (495) 772-65-96, 506-19-31, 506-18-51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</si>
  <si>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2440х1220</t>
  </si>
  <si>
    <r>
      <t>Офис г. Зеленоград</t>
    </r>
    <r>
      <rPr>
        <b/>
        <sz val="10"/>
        <rFont val="MS Reference Sans Serif"/>
        <family val="2"/>
      </rPr>
      <t xml:space="preserve"> Tel: (495) 772-65-96, 506-19-31, 506-18-51                                                                                                                                                                </t>
    </r>
  </si>
  <si>
    <t>инд. схема</t>
  </si>
  <si>
    <t>ВНИМАНИЕ! Отгрузка осуществляется автотранспортом при боковой погрузке автопогрузчиком, при наличии стягивающих ремней.</t>
  </si>
  <si>
    <t>Шуруп саморез 4.2х16</t>
  </si>
  <si>
    <t>Заклепка 4.8х10 (ал.-сталь)</t>
  </si>
  <si>
    <t>Заклепка 4.8х10 (сталь-сталь)</t>
  </si>
  <si>
    <t>2700х1250</t>
  </si>
  <si>
    <t>66/462</t>
  </si>
  <si>
    <t>55/385</t>
  </si>
  <si>
    <t>42/294</t>
  </si>
  <si>
    <t>28/196</t>
  </si>
  <si>
    <t>129.60</t>
  </si>
  <si>
    <t>28/140</t>
  </si>
  <si>
    <t>ЦЕМЕНТНО-СТРУЖЕЧНАЯ ПЛИТА ГОСТ 26816-86 (Сокольский ДОК г. Сокол)</t>
  </si>
  <si>
    <t>58.32</t>
  </si>
  <si>
    <t>69.98</t>
  </si>
  <si>
    <t>48/288</t>
  </si>
  <si>
    <t>ЦЕМЕНТНО-СТРУЖЕЧНАЯ ПЛИТА ГОСТ 26816-86 (ЗАО "Тамак")</t>
  </si>
  <si>
    <r>
      <t>Офис г. Зеленоград</t>
    </r>
    <r>
      <rPr>
        <b/>
        <sz val="10"/>
        <rFont val="MS Reference Sans Serif"/>
        <family val="2"/>
      </rPr>
      <t xml:space="preserve"> Tel: (495) 545-12-96, 506-18-51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</si>
  <si>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Fax: (495) 762-36-20</t>
  </si>
  <si>
    <r>
      <t>ЦЕНА ячеистого бетона Beston</t>
    </r>
    <r>
      <rPr>
        <sz val="8.5"/>
        <rFont val="MS Reference Sans Serif"/>
        <family val="2"/>
      </rPr>
      <t xml:space="preserve"> вкючает в себя упаковку (деревянный поддон, колпак, лента). Тара не возвратная.</t>
    </r>
  </si>
  <si>
    <t>D 400 ± 25</t>
  </si>
  <si>
    <t>D 500 ± 25</t>
  </si>
  <si>
    <t>D 600 ± 25</t>
  </si>
  <si>
    <t>РАСЧЕТНЫЕ ФИЗИКО-ТЕХНИЧЕСКИЕ ПОКАЗАТЕЛИ БЛОКОВ ИЗ АВТОКЛАВНОГО ЯЧЕИСТОГО БЕТОНА</t>
  </si>
  <si>
    <t>Количество блоков                                                                                 на одном поддоне</t>
  </si>
  <si>
    <t xml:space="preserve"> </t>
  </si>
  <si>
    <t>Объем одного                                                         блока м3</t>
  </si>
  <si>
    <r>
      <t>Офис г.Воскресенск</t>
    </r>
    <r>
      <rPr>
        <b/>
        <sz val="10"/>
        <rFont val="MS Reference Sans Serif"/>
        <family val="2"/>
      </rPr>
      <t xml:space="preserve"> Tel: (495) 789-07-09, 769-09-38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</si>
  <si>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</t>
  </si>
  <si>
    <t>Шифер СВ-40 серый</t>
  </si>
  <si>
    <t>1750х1130</t>
  </si>
  <si>
    <t>лист</t>
  </si>
  <si>
    <t>Коньки УКС</t>
  </si>
  <si>
    <t>1130х330</t>
  </si>
  <si>
    <t>-</t>
  </si>
  <si>
    <t>Коньки «Евро»</t>
  </si>
  <si>
    <t>Наименование</t>
  </si>
  <si>
    <t>Размер</t>
  </si>
  <si>
    <t>Ед.изм.</t>
  </si>
  <si>
    <t>Толщина мм</t>
  </si>
  <si>
    <t>Масса        кг</t>
  </si>
  <si>
    <t>3000х1500</t>
  </si>
  <si>
    <t>1500х1000</t>
  </si>
  <si>
    <t>КБН</t>
  </si>
  <si>
    <t>1500х900</t>
  </si>
  <si>
    <t>23,4</t>
  </si>
  <si>
    <t>АЦЭИД</t>
  </si>
  <si>
    <t>Труба безнапорная</t>
  </si>
  <si>
    <t>пог. м</t>
  </si>
  <si>
    <t>Диаметр                   мм</t>
  </si>
  <si>
    <t>Длина                м</t>
  </si>
  <si>
    <t>ЦЕНА</t>
  </si>
  <si>
    <t>за пог.м.</t>
  </si>
  <si>
    <t>за трубу</t>
  </si>
  <si>
    <t>24,1</t>
  </si>
  <si>
    <t>37,13</t>
  </si>
  <si>
    <t>Труба напорная ВТ-6</t>
  </si>
  <si>
    <t>Труба напорная ВТ-9</t>
  </si>
  <si>
    <t>Шуруп 5.5х19</t>
  </si>
  <si>
    <t>Доставка осуществляется самовывозом и машинами компании.</t>
  </si>
  <si>
    <t>Цена с НДС за 1 тонну</t>
  </si>
  <si>
    <t>Цена с НДС за мешок (50 кг.)</t>
  </si>
  <si>
    <t>Розница от 1 тн</t>
  </si>
  <si>
    <t>Опт от 20 т.</t>
  </si>
  <si>
    <t>Опт от 20 тн.</t>
  </si>
  <si>
    <t>ПЦ 500 Д 20(Себряковцемент) мешки</t>
  </si>
  <si>
    <t>ПЦ 500 Д 0(Себряковцемент) мешки</t>
  </si>
  <si>
    <t>ПЦ 400 Д 20 (Себряковцемент) навал</t>
  </si>
  <si>
    <t>СУХИЕ СТРОИТЕЛЬНЫЕ СМЕСИ</t>
  </si>
  <si>
    <t>ОБЛАСТЬ ПРИМЕНЕНИЯ</t>
  </si>
  <si>
    <t>ВЕС УПАКОВКИ</t>
  </si>
  <si>
    <t>ЦЕНА (в руб.)  без доставки</t>
  </si>
  <si>
    <t>ШПАТЛЁВОЧНЫЕ СМЕСИ</t>
  </si>
  <si>
    <t>Шпатлёвка Финишная Супербелая</t>
  </si>
  <si>
    <t>для наружных работ</t>
  </si>
  <si>
    <t> 5 кг</t>
  </si>
  <si>
    <t>20 кг</t>
  </si>
  <si>
    <t>Шпатлёвка Финишная Серая</t>
  </si>
  <si>
    <t>Шпатлёвка Финишная Полимерная</t>
  </si>
  <si>
    <t>для внутренних работ</t>
  </si>
  <si>
    <t>КЛЕЕВЫЕ СМЕСИ</t>
  </si>
  <si>
    <t>Клей</t>
  </si>
  <si>
    <t>для керамогранита</t>
  </si>
  <si>
    <t>25 кг</t>
  </si>
  <si>
    <t>Клей для плитки</t>
  </si>
  <si>
    <t>для пола</t>
  </si>
  <si>
    <t>Экстра</t>
  </si>
  <si>
    <t>5 кг</t>
  </si>
  <si>
    <t>Стандарт</t>
  </si>
  <si>
    <t>Клей </t>
  </si>
  <si>
    <t>для газосиликата</t>
  </si>
  <si>
    <t>ГИДРОИЗОЛЯЦИОННЫЕ СМЕСИ</t>
  </si>
  <si>
    <t>Гидроизоляция</t>
  </si>
  <si>
    <t>50 кг</t>
  </si>
  <si>
    <t>СМЕСИ ДЛЯ УСТРОЙСТВА ПОЛОВ</t>
  </si>
  <si>
    <t>Наливной пол (ровнитель) М-300</t>
  </si>
  <si>
    <t>30 кг</t>
  </si>
  <si>
    <t>Литой бетон (пескобетон) М-300</t>
  </si>
  <si>
    <t>Самовыравнивающийся литой пол М-200</t>
  </si>
  <si>
    <t>СМЕСИ ОБЩЕСТРОИТЕЛЬНОГО НАЗНАЧЕНИЯ</t>
  </si>
  <si>
    <t>Смесь кладочная М-200</t>
  </si>
  <si>
    <t>Смесь универсальная М-150</t>
  </si>
  <si>
    <t>Смесь штукатурная М-100</t>
  </si>
  <si>
    <t>Эктра</t>
  </si>
  <si>
    <t>Мука известняковая</t>
  </si>
  <si>
    <t>Представляются скидки на заказы от 20 тонн</t>
  </si>
  <si>
    <t>Осуществляется доставка транспортом компании</t>
  </si>
  <si>
    <t xml:space="preserve">                        Fax: (499) 736-37-87, 734-53-05</t>
  </si>
  <si>
    <r>
      <t>TEL/FAX:</t>
    </r>
    <r>
      <rPr>
        <sz val="9"/>
        <rFont val="MS Reference Sans Serif"/>
        <family val="2"/>
      </rPr>
      <t xml:space="preserve">  (499) 736-37-87  734-53-05  Воскресенск (49644) 46-343 </t>
    </r>
  </si>
  <si>
    <r>
      <t>TEL/FAX:</t>
    </r>
    <r>
      <rPr>
        <sz val="8"/>
        <rFont val="MS Reference Sans Serif"/>
        <family val="2"/>
      </rPr>
      <t xml:space="preserve">  (497) 736-37-87  734-53-05  Воскресенск (49644) 46-343 </t>
    </r>
  </si>
  <si>
    <t>18,00/21,00</t>
  </si>
  <si>
    <t>20,50/23,50</t>
  </si>
  <si>
    <t>15,00/18,00</t>
  </si>
  <si>
    <t>17,00/20,00</t>
  </si>
  <si>
    <t>17,00/20,50</t>
  </si>
  <si>
    <t>Алюминиевая система крепления керамического гранита</t>
  </si>
  <si>
    <t>Профиль Т-образный 102х78х1,7</t>
  </si>
  <si>
    <t>Профиль Т-образный 60х78х1,7</t>
  </si>
  <si>
    <t>Кронштейн L-образный 120х70х60х3</t>
  </si>
  <si>
    <t>Кронштейн L-образный 120х140х60х3</t>
  </si>
  <si>
    <t>Кронштейн L-образный 170х70х60х3</t>
  </si>
  <si>
    <t>Кронштейн L-образный 170х140х60х3</t>
  </si>
  <si>
    <t>Кронштейн L-образный 220х70х60х3</t>
  </si>
  <si>
    <t>Кронштейн L-образный 220х140х60х3</t>
  </si>
  <si>
    <t>Соединитель профилей</t>
  </si>
  <si>
    <t>Прокладка паронитовая 70х60х4</t>
  </si>
  <si>
    <t>Прокладка паронитовая 140х60х4</t>
  </si>
  <si>
    <t>5,8</t>
  </si>
  <si>
    <t>26,1</t>
  </si>
  <si>
    <r>
      <t xml:space="preserve">TEL: </t>
    </r>
    <r>
      <rPr>
        <sz val="10"/>
        <rFont val="MS Reference Sans Serif"/>
        <family val="2"/>
      </rPr>
      <t xml:space="preserve"> (495) 506-19-31, 506-18-51</t>
    </r>
  </si>
  <si>
    <r>
      <t>TEL/FAX:</t>
    </r>
    <r>
      <rPr>
        <sz val="10"/>
        <rFont val="MS Reference Sans Serif"/>
        <family val="2"/>
      </rPr>
      <t xml:space="preserve">  (495) 664-26-79  Воскресенск (49644) 46-3-43</t>
    </r>
  </si>
  <si>
    <t>от 540,00</t>
  </si>
  <si>
    <r>
      <t>Фиброцементная плита</t>
    </r>
    <r>
      <rPr>
        <b/>
        <sz val="8"/>
        <rFont val="MS Reference Sans Serif"/>
        <family val="2"/>
      </rPr>
      <t xml:space="preserve"> «ВОСТАШ-КОЛОР» </t>
    </r>
    <r>
      <rPr>
        <sz val="8"/>
        <rFont val="MS Reference Sans Serif"/>
        <family val="2"/>
      </rPr>
      <t xml:space="preserve">1500х1200х8мм </t>
    </r>
  </si>
  <si>
    <t>140/1680</t>
  </si>
  <si>
    <t>Tel: (495) 506-64-79, 662-30-37                                                                                                                                                                                                                                                                Fax: (499) 662-30-37</t>
  </si>
  <si>
    <t>Толщина, мм</t>
  </si>
  <si>
    <t>Ширина, мм</t>
  </si>
  <si>
    <t>Длина, м</t>
  </si>
  <si>
    <t>ЦЕНА за м3</t>
  </si>
  <si>
    <t>Доска обрезная, сорт I</t>
  </si>
  <si>
    <t>100-150</t>
  </si>
  <si>
    <t>Брус 100х100, сорт I</t>
  </si>
  <si>
    <t>Брус 100х150, сорт I</t>
  </si>
  <si>
    <t>Брус 100х200, сорт I</t>
  </si>
  <si>
    <t>Брус 150х150, сорт I</t>
  </si>
  <si>
    <t>Брус 200х200, сорт I</t>
  </si>
  <si>
    <t>Брусок 50х50</t>
  </si>
  <si>
    <t>от 460,00</t>
  </si>
  <si>
    <t>Офис г.Воскресенск Тel: (495) 789-07-09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(49644) 46-3-43</t>
  </si>
  <si>
    <t xml:space="preserve">Офис г. Зеленоград Тel: (495) 506-18-51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(495) 762-36-20                      </t>
  </si>
  <si>
    <t>Газосиликатный блок Вeston</t>
  </si>
  <si>
    <t>Характеристики для отдела логистики</t>
  </si>
  <si>
    <t>Пиломатериалы, естественной влажности (сосна/ель) г.Кострома</t>
  </si>
  <si>
    <t>РОЗНИЧНАЯ ЦЕНА указана с НДС 18%, самовывозом со склада в Московской обл.</t>
  </si>
  <si>
    <t>Также делаем доставку по умеренным расценкам</t>
  </si>
  <si>
    <t xml:space="preserve">от 42 куб.м. Костромская обл.
</t>
  </si>
  <si>
    <t xml:space="preserve">Розница      до 42 куб.м. Моск.обл.
</t>
  </si>
  <si>
    <r>
      <t>БАНК</t>
    </r>
    <r>
      <rPr>
        <sz val="9"/>
        <rFont val="MS Reference Sans Serif"/>
        <family val="2"/>
      </rPr>
      <t xml:space="preserve"> АКБ «ПЕРЕСВЕТ» (ЗАО) г. Москва  </t>
    </r>
    <r>
      <rPr>
        <b/>
        <sz val="9"/>
        <rFont val="MS Reference Sans Serif"/>
        <family val="2"/>
      </rPr>
      <t>БИК</t>
    </r>
    <r>
      <rPr>
        <sz val="9"/>
        <rFont val="MS Reference Sans Serif"/>
        <family val="2"/>
      </rPr>
      <t xml:space="preserve"> 044585259</t>
    </r>
  </si>
  <si>
    <r>
      <t>Р/с</t>
    </r>
    <r>
      <rPr>
        <sz val="9"/>
        <rFont val="MS Reference Sans Serif"/>
        <family val="2"/>
      </rPr>
      <t xml:space="preserve"> 407 028 105 000 100 025 87</t>
    </r>
  </si>
  <si>
    <r>
      <t>К/с</t>
    </r>
    <r>
      <rPr>
        <sz val="9"/>
        <rFont val="MS Reference Sans Serif"/>
        <family val="2"/>
      </rPr>
      <t xml:space="preserve"> 301 018 107 000 000 002 59</t>
    </r>
  </si>
  <si>
    <t>Тип фаски:</t>
  </si>
  <si>
    <t xml:space="preserve">ЦЕНА                                 (с фаской) </t>
  </si>
  <si>
    <t>46,11</t>
  </si>
  <si>
    <t>55,69</t>
  </si>
  <si>
    <t>74,25</t>
  </si>
  <si>
    <t>87,75</t>
  </si>
  <si>
    <t>33/231</t>
  </si>
  <si>
    <t>111,38</t>
  </si>
  <si>
    <t>66/396</t>
  </si>
  <si>
    <t>62,4</t>
  </si>
  <si>
    <t>83,2</t>
  </si>
  <si>
    <t>42/252</t>
  </si>
  <si>
    <t>104</t>
  </si>
  <si>
    <t>33/198</t>
  </si>
  <si>
    <t>ЦЕМЕНТНО-СТРУЖЕЧНАЯ ПЛИТА ГОСТ 26816-86 ( г. Стерлитамак)</t>
  </si>
  <si>
    <t>65/325</t>
  </si>
  <si>
    <t>54/270</t>
  </si>
  <si>
    <t xml:space="preserve">ЦСП </t>
  </si>
  <si>
    <t>ЦЕМЕНТНО-СТРУЖЕЧНАЯ ПЛИТА ГОСТ 26816-86 (ЦСП - Свирь)</t>
  </si>
  <si>
    <t>3200х1200</t>
  </si>
  <si>
    <t>70/490</t>
  </si>
  <si>
    <t>52/364</t>
  </si>
  <si>
    <t>47/329</t>
  </si>
  <si>
    <t>37/259</t>
  </si>
  <si>
    <t>31/217</t>
  </si>
  <si>
    <t>26/182</t>
  </si>
  <si>
    <t>24/168</t>
  </si>
  <si>
    <t xml:space="preserve"> Плиты ЦСП</t>
  </si>
  <si>
    <t xml:space="preserve">Ед.   изм.   </t>
  </si>
  <si>
    <t> Масса   кг</t>
  </si>
  <si>
    <t>от 1  пачки       </t>
  </si>
  <si>
    <t>от 12  пачек        </t>
  </si>
  <si>
    <t>75/900</t>
  </si>
  <si>
    <t>100/1200</t>
  </si>
  <si>
    <t>60/720</t>
  </si>
  <si>
    <t xml:space="preserve"> Брус, доска обрезная.</t>
  </si>
  <si>
    <t>Цвет</t>
  </si>
  <si>
    <t>прозрачный</t>
  </si>
  <si>
    <t>цветной</t>
  </si>
  <si>
    <t>При заказе фуры (42 куб.м.), цена с доставкой по Москве и Московской области составит - 5 100 руб/куб.м.  Отгрузка с Костромской обл.</t>
  </si>
  <si>
    <t>1750х980</t>
  </si>
  <si>
    <t>4,8/5,8</t>
  </si>
  <si>
    <t>АЦЛ (полосы для грядок)</t>
  </si>
  <si>
    <t>1500х300</t>
  </si>
  <si>
    <t>100/</t>
  </si>
  <si>
    <t>ЦЕНА за лист (руб)</t>
  </si>
  <si>
    <t>розница (склад г.Воскресенск)</t>
  </si>
  <si>
    <t>опт (склад Мордовия)</t>
  </si>
  <si>
    <t xml:space="preserve">Кол-во в пачке/авто 20т                                                                                                                                                                                                                                                        </t>
  </si>
  <si>
    <t>50/250</t>
  </si>
  <si>
    <t>50/300</t>
  </si>
  <si>
    <t>100/800</t>
  </si>
  <si>
    <t xml:space="preserve"> - </t>
  </si>
  <si>
    <t>Фиброцементная плита "LATONIT" (прессованная, автоклавированная, не окрашенная)</t>
  </si>
  <si>
    <t>ПЛИТА ФИБРОЦЕМЕНТНАЯ ОКРАШЕННАЯ</t>
  </si>
  <si>
    <t>Фиброцементная плита "LATONIT" (прессованная, автоклавированная, окрашенная)</t>
  </si>
  <si>
    <t>2700х1200</t>
  </si>
  <si>
    <t>24,88</t>
  </si>
  <si>
    <t>44,81</t>
  </si>
  <si>
    <t>100/700</t>
  </si>
  <si>
    <t>85/340</t>
  </si>
  <si>
    <t>договорная</t>
  </si>
  <si>
    <t>* Цена на продукцию указана без учета стоимости упаковки и транспортных расходов по доставке</t>
  </si>
  <si>
    <t>Плотность,                кг/м3</t>
  </si>
  <si>
    <t>Штукатурка гипсовая</t>
  </si>
  <si>
    <r>
      <t xml:space="preserve">Фасадная плита </t>
    </r>
    <r>
      <rPr>
        <b/>
        <sz val="8"/>
        <rFont val="MS Reference Sans Serif"/>
        <family val="2"/>
      </rPr>
      <t xml:space="preserve">«ВОСТАШ-КОЛОР»                                                                                                                 </t>
    </r>
    <r>
      <rPr>
        <sz val="8"/>
        <rFont val="MS Reference Sans Serif"/>
        <family val="2"/>
      </rPr>
      <t xml:space="preserve">(основа цементно-волокнистый лист с акрилово-силиконовым защитным покрытием) 1500х1200х8мм и 1570х1200х8мм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</si>
  <si>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</si>
  <si>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80,00</t>
  </si>
  <si>
    <t>145,00</t>
  </si>
  <si>
    <t>36/216</t>
  </si>
  <si>
    <t>22/132</t>
  </si>
  <si>
    <t>120</t>
  </si>
  <si>
    <t>розн. (со склада)</t>
  </si>
  <si>
    <r>
      <t>Офис г. Зеленоград</t>
    </r>
    <r>
      <rPr>
        <b/>
        <sz val="10"/>
        <rFont val="MS Reference Sans Serif"/>
        <family val="2"/>
      </rPr>
      <t xml:space="preserve"> Tel: (495) 772-90-96, 772-34-56, 772-60-94, 506-18-51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</si>
  <si>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Офис г. Зеленоград</t>
    </r>
    <r>
      <rPr>
        <b/>
        <sz val="10"/>
        <rFont val="MS Reference Sans Serif"/>
        <family val="2"/>
      </rPr>
      <t xml:space="preserve"> Tel: (495) 772-90-96, 772-34-56, 506-18-51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</si>
  <si>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Tel: (495) 772-90-96, 772-34-56, 506-18-51                                                                                                                                                                                                                                                  Fax: (499) 736-37-87, 734-53-05</t>
  </si>
  <si>
    <t xml:space="preserve">Офис г. Зеленоград Tel: (495) 772-90-96, 772-34-56, 772-60-94, 506-18-51 </t>
  </si>
  <si>
    <t>Количество продукции</t>
  </si>
  <si>
    <t>в пачке</t>
  </si>
  <si>
    <t>в вагоне</t>
  </si>
  <si>
    <t>в машине 20 тонн, шт.</t>
  </si>
  <si>
    <t>100</t>
  </si>
  <si>
    <t>1000</t>
  </si>
  <si>
    <t>100/110</t>
  </si>
  <si>
    <t>2600</t>
  </si>
  <si>
    <t>990</t>
  </si>
  <si>
    <t>110</t>
  </si>
  <si>
    <t>93/100</t>
  </si>
  <si>
    <t>2418</t>
  </si>
  <si>
    <t>900</t>
  </si>
  <si>
    <t>90</t>
  </si>
  <si>
    <t>80</t>
  </si>
  <si>
    <t>800</t>
  </si>
  <si>
    <t>40</t>
  </si>
  <si>
    <t>инд.схема</t>
  </si>
  <si>
    <t>185</t>
  </si>
  <si>
    <t>400</t>
  </si>
  <si>
    <t>220</t>
  </si>
  <si>
    <t>50</t>
  </si>
  <si>
    <t>500</t>
  </si>
  <si>
    <t>700</t>
  </si>
  <si>
    <t>340</t>
  </si>
  <si>
    <t>875</t>
  </si>
  <si>
    <t>420</t>
  </si>
  <si>
    <t>680</t>
  </si>
  <si>
    <t>2178</t>
  </si>
  <si>
    <t>2706</t>
  </si>
  <si>
    <t>850</t>
  </si>
  <si>
    <t>3564</t>
  </si>
  <si>
    <t>30</t>
  </si>
  <si>
    <t>300</t>
  </si>
  <si>
    <t>115,2</t>
  </si>
  <si>
    <t>170</t>
  </si>
  <si>
    <t>200</t>
  </si>
  <si>
    <t>230</t>
  </si>
  <si>
    <t>64,0</t>
  </si>
  <si>
    <t>96,0</t>
  </si>
  <si>
    <t>192,0</t>
  </si>
  <si>
    <t>78,0</t>
  </si>
  <si>
    <t>52,0</t>
  </si>
  <si>
    <t>380</t>
  </si>
  <si>
    <t>32,0</t>
  </si>
  <si>
    <t>1980</t>
  </si>
  <si>
    <t>620</t>
  </si>
  <si>
    <t>26,0</t>
  </si>
  <si>
    <t>2420</t>
  </si>
  <si>
    <t>750</t>
  </si>
  <si>
    <t>3212</t>
  </si>
  <si>
    <t>840</t>
  </si>
  <si>
    <t>174,1</t>
  </si>
  <si>
    <t>130</t>
  </si>
  <si>
    <t>139,2</t>
  </si>
  <si>
    <t>87,0</t>
  </si>
  <si>
    <t>69,6</t>
  </si>
  <si>
    <t>280</t>
  </si>
  <si>
    <t>2046</t>
  </si>
  <si>
    <t>640</t>
  </si>
  <si>
    <t>24,0</t>
  </si>
  <si>
    <t>94</t>
  </si>
  <si>
    <t>2640</t>
  </si>
  <si>
    <t>115</t>
  </si>
  <si>
    <t>3476</t>
  </si>
  <si>
    <t>1050</t>
  </si>
  <si>
    <t>70</t>
  </si>
  <si>
    <t>540</t>
  </si>
  <si>
    <t>480</t>
  </si>
  <si>
    <t>140</t>
  </si>
  <si>
    <t>28</t>
  </si>
  <si>
    <t>136</t>
  </si>
  <si>
    <t>76</t>
  </si>
  <si>
    <t>36</t>
  </si>
  <si>
    <t>460</t>
  </si>
  <si>
    <t>60</t>
  </si>
  <si>
    <t>25</t>
  </si>
  <si>
    <t>Блоки размером 100х250х600 изготавливаются под заказ от 28 куб.м.</t>
  </si>
  <si>
    <r>
      <t>Специальное предложение!!!</t>
    </r>
    <r>
      <rPr>
        <sz val="14"/>
        <rFont val="Arial"/>
        <family val="2"/>
      </rPr>
      <t xml:space="preserve">     Цементно-стружечные плиты (ЦСП), </t>
    </r>
    <r>
      <rPr>
        <b/>
        <sz val="10"/>
        <rFont val="Arial"/>
        <family val="2"/>
      </rPr>
      <t>ГОСТ 26816-86</t>
    </r>
    <r>
      <rPr>
        <sz val="14"/>
        <rFont val="Arial"/>
        <family val="2"/>
      </rPr>
      <t xml:space="preserve">  </t>
    </r>
    <r>
      <rPr>
        <sz val="14"/>
        <color indexed="13"/>
        <rFont val="Arial"/>
        <family val="2"/>
      </rPr>
      <t xml:space="preserve">                3600х1200х20мм - 970 руб/лист</t>
    </r>
  </si>
  <si>
    <t>Шифер СВ-40 ЕВРО</t>
  </si>
  <si>
    <t>17,5/19,25</t>
  </si>
  <si>
    <t>20,00</t>
  </si>
  <si>
    <t>22,00</t>
  </si>
  <si>
    <t>5,2</t>
  </si>
  <si>
    <t>21,00</t>
  </si>
  <si>
    <t>950</t>
  </si>
  <si>
    <t>ШИФЕР КРОВЕЛЬНЫЙ ВОЛНОВОЙ ГОСТ 30340-95</t>
  </si>
  <si>
    <t>Шифер СВ-40 7-ми волновой серый</t>
  </si>
  <si>
    <t>Кол-во в  пачке/авто 20т  </t>
  </si>
  <si>
    <t>ЦЕНА за лист, руб</t>
  </si>
  <si>
    <r>
      <t>Плиты OSB-3 Norbord (Канада)</t>
    </r>
    <r>
      <rPr>
        <sz val="10"/>
        <color indexed="63"/>
        <rFont val="Arial"/>
        <family val="2"/>
      </rPr>
      <t> </t>
    </r>
  </si>
  <si>
    <t>50/600</t>
  </si>
  <si>
    <t>41/492</t>
  </si>
  <si>
    <t>Кол-во в  пачке/авто  20т </t>
  </si>
  <si>
    <t>Плиты OSB-3 Glunz (Германия), Norbord (Бельгия)</t>
  </si>
  <si>
    <t>130/1560</t>
  </si>
  <si>
    <t>90/1080</t>
  </si>
  <si>
    <t>68/816</t>
  </si>
  <si>
    <t>54/648</t>
  </si>
  <si>
    <t>44/528</t>
  </si>
  <si>
    <t>36/432</t>
  </si>
  <si>
    <t>Доставка автотранспортом компании</t>
  </si>
  <si>
    <t>Обращаем ваше внимание на возможность поставки нестандартных размеров</t>
  </si>
  <si>
    <t>Сотовый поликарбонат эконом-класса</t>
  </si>
  <si>
    <t>Поликарбонатные листы ( Россия ), защита от UV в массе.</t>
  </si>
  <si>
    <t>Стандартные цвета: молочный, бронза, зелёный, синий, бирюза, жёлтый, красный.</t>
  </si>
  <si>
    <t>Вес, кг/кв.м</t>
  </si>
  <si>
    <t>Размер, м</t>
  </si>
  <si>
    <t>Цена, руб./лист</t>
  </si>
  <si>
    <t>Actual</t>
  </si>
  <si>
    <t>Novattro</t>
  </si>
  <si>
    <t xml:space="preserve">прозрачный </t>
  </si>
  <si>
    <t>2,1х12</t>
  </si>
  <si>
    <t>Монолитный поликарбонат</t>
  </si>
  <si>
    <t>Стандартные цвета: молочный, бронза, синий, зелёный, красный, жёлтый.</t>
  </si>
  <si>
    <t>2,05х3,05</t>
  </si>
  <si>
    <t>КОМПЛЕКТУЮЩИЕ ДЛЯ МОНТАЖА ПОЛИКАРБОНАТА</t>
  </si>
  <si>
    <t>НАИМЕНОВАНИЕ</t>
  </si>
  <si>
    <t>ДЛИНА, м</t>
  </si>
  <si>
    <t>СТОИМОСТЬ, руб</t>
  </si>
  <si>
    <t>Профиль соединительный разъемный НСР 6-10 крышка</t>
  </si>
  <si>
    <t>Профиль соединительный разъемный НСР 6-10 база</t>
  </si>
  <si>
    <t>Профиль соединительный разъемный НСР 16 крышка</t>
  </si>
  <si>
    <t>Профиль соединительный разъемный НСР 16 база</t>
  </si>
  <si>
    <t>Профиль содинительный неразъемный Н4</t>
  </si>
  <si>
    <t>Профиль содинительный неразъемный Н6</t>
  </si>
  <si>
    <t>Профиль содинительный неразъемный Н8</t>
  </si>
  <si>
    <t>Профиль содинительный неразъемный Н10</t>
  </si>
  <si>
    <t>Профиль торцевой П4</t>
  </si>
  <si>
    <t>Профиль торцевой П6</t>
  </si>
  <si>
    <t>Профиль торцевой П8</t>
  </si>
  <si>
    <t>Профиль торцевой П10</t>
  </si>
  <si>
    <t>Профиль торцевой П16</t>
  </si>
  <si>
    <t>Профиль торцевой П20</t>
  </si>
  <si>
    <t>Профиль торцевой П25</t>
  </si>
  <si>
    <t>Планка прижимная алюминиевая верхняя (Беларусь)</t>
  </si>
  <si>
    <t>Планка  алюминиевая нижняя (Беларусь)</t>
  </si>
  <si>
    <t>Профиль алюминиевый торцевой F6</t>
  </si>
  <si>
    <t>Профиль алюминиевый торцевой F8</t>
  </si>
  <si>
    <t>Профиль алюминиевый торцевой F10</t>
  </si>
  <si>
    <t>Профиль алюминиевый торцевой F16</t>
  </si>
  <si>
    <t>Резина уплотнительная верхняя</t>
  </si>
  <si>
    <t>Резина уплотнительная нижняя широкая</t>
  </si>
  <si>
    <t>Саморез большой</t>
  </si>
  <si>
    <t>Саморез малый</t>
  </si>
  <si>
    <t>Термошайба</t>
  </si>
  <si>
    <t>Толщина</t>
  </si>
  <si>
    <t>(мм)</t>
  </si>
  <si>
    <t>Площадь упаковки</t>
  </si>
  <si>
    <t>(м2)</t>
  </si>
  <si>
    <t>Количество в упаковке (шт.)</t>
  </si>
  <si>
    <t>Объем упаковки</t>
  </si>
  <si>
    <t>(м3)</t>
  </si>
  <si>
    <t>В 1 м3</t>
  </si>
  <si>
    <t>Цена за шт.</t>
  </si>
  <si>
    <t>Цена за м2</t>
  </si>
  <si>
    <t>Цена за м3</t>
  </si>
  <si>
    <t>50 кв.м</t>
  </si>
  <si>
    <t>33,33 кв.м</t>
  </si>
  <si>
    <t>25 кв.м</t>
  </si>
  <si>
    <t>20 кв.м</t>
  </si>
  <si>
    <t>16,67 кв.м</t>
  </si>
  <si>
    <t>12,5 кв.м</t>
  </si>
  <si>
    <t>10,00 кв.м</t>
  </si>
  <si>
    <t>Tel: (495) 772-65-96, 789-07-09                                                                                                                                                                                                                                                                Fax: (499) 762-36-20</t>
  </si>
  <si>
    <t>опт от 6 пачек (с завода)</t>
  </si>
  <si>
    <t>Размер плиты 1200х600 мм Тип 35 Группа горючести Г1</t>
  </si>
  <si>
    <r>
      <t>*</t>
    </r>
    <r>
      <rPr>
        <sz val="8.5"/>
        <rFont val="MS Reference Sans Serif"/>
        <family val="2"/>
      </rPr>
      <t>Цена на продукцию указана без учета стоимости упаковки и транспортных расходов по доставке</t>
    </r>
  </si>
  <si>
    <r>
      <t>БАНК</t>
    </r>
    <r>
      <rPr>
        <sz val="9"/>
        <rFont val="MS Reference Sans Serif"/>
        <family val="2"/>
      </rPr>
      <t xml:space="preserve"> АКБ «ПЕРЕСВЕТ» (ЗАО) г. Москва </t>
    </r>
  </si>
  <si>
    <t>БИК 044585259</t>
  </si>
  <si>
    <r>
      <t>Экструзионная утеплительная плита из вспененного полистирола ГРИНПЛЕКС</t>
    </r>
    <r>
      <rPr>
        <b/>
        <vertAlign val="superscript"/>
        <sz val="10"/>
        <color indexed="8"/>
        <rFont val="Verdana"/>
        <family val="2"/>
      </rPr>
      <t>®</t>
    </r>
  </si>
  <si>
    <t>от 1 пачки, со склада в Воскресенске       </t>
  </si>
  <si>
    <t>от 12  пачек, от производителя        </t>
  </si>
  <si>
    <t>ПЦ 400 Д 20 (Себряковцемент) мешки</t>
  </si>
  <si>
    <t>ПЦ 400 Д 0(Себряковцемент) навал</t>
  </si>
  <si>
    <r>
      <t xml:space="preserve"> </t>
    </r>
    <r>
      <rPr>
        <b/>
        <sz val="14"/>
        <rFont val="MS Reference Sans Serif"/>
        <family val="2"/>
      </rPr>
      <t>ПРАЙС-ЛИСТ действителен с 15 июня 2010г.</t>
    </r>
  </si>
  <si>
    <t>ШИФЕР КРОВЕЛЬНЫЙ ВОЛНОВОЙ ГОСТ 30340-95 ЕВРО 4,8мм</t>
  </si>
  <si>
    <t>красный</t>
  </si>
  <si>
    <t>коричневый</t>
  </si>
  <si>
    <t>зеленый</t>
  </si>
  <si>
    <t>темно-синий</t>
  </si>
  <si>
    <t>металлик</t>
  </si>
  <si>
    <t>желтый</t>
  </si>
  <si>
    <t>морская волна</t>
  </si>
  <si>
    <t>фиолетовый</t>
  </si>
  <si>
    <t>бордо</t>
  </si>
  <si>
    <t>лазурный</t>
  </si>
  <si>
    <t>4.8</t>
  </si>
  <si>
    <t>4,9</t>
  </si>
  <si>
    <t>2340</t>
  </si>
  <si>
    <t>ШИФЕР КРОВЕЛЬНЫЙ ВОЛНОВОЙ ГОСТ 30340-95 ЕВРО 5,8мм</t>
  </si>
  <si>
    <r>
      <t xml:space="preserve"> </t>
    </r>
    <r>
      <rPr>
        <b/>
        <sz val="14"/>
        <rFont val="MS Reference Sans Serif"/>
        <family val="2"/>
      </rPr>
      <t>ПРАЙС-ЛИСТ действителен с 28 июня 2010г.</t>
    </r>
  </si>
  <si>
    <t xml:space="preserve"> ПРАЙС-ЛИСТ действителен с 28 июня 2010г.</t>
  </si>
  <si>
    <t xml:space="preserve"> ПРАЙС-ЛИСТ действителен  28 июня 2010г.</t>
  </si>
  <si>
    <t>ПРАЙС-ЛИСТ действителен с 28 июня 2010г.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</si>
</sst>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_р_."/>
    <numFmt numFmtId="187" formatCode="#,##0.000"/>
    <numFmt numFmtId="188" formatCode="#,##0.0"/>
    <numFmt numFmtId="189" formatCode="0.0;[Red]0.0"/>
  </numFmts>
  <fonts count="67">
    <font>
      <sz val="10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sz val="8.5"/>
      <name val="Arial"/>
      <family val="0"/>
    </font>
    <font>
      <sz val="7.5"/>
      <name val="Verdana"/>
      <family val="2"/>
    </font>
    <font>
      <b/>
      <sz val="8"/>
      <name val="Verdana"/>
      <family val="2"/>
    </font>
    <font>
      <b/>
      <sz val="10"/>
      <name val="Palatino Linotype"/>
      <family val="1"/>
    </font>
    <font>
      <b/>
      <i/>
      <sz val="1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Verdana"/>
      <family val="2"/>
    </font>
    <font>
      <b/>
      <i/>
      <sz val="11"/>
      <name val="Palatino Linotype"/>
      <family val="1"/>
    </font>
    <font>
      <b/>
      <sz val="11"/>
      <name val="Palatino Linotype"/>
      <family val="1"/>
    </font>
    <font>
      <b/>
      <sz val="8.35"/>
      <name val="Verdana"/>
      <family val="2"/>
    </font>
    <font>
      <sz val="10"/>
      <name val="Arial Cyr"/>
      <family val="0"/>
    </font>
    <font>
      <b/>
      <sz val="11"/>
      <name val="Verdana"/>
      <family val="2"/>
    </font>
    <font>
      <b/>
      <sz val="16"/>
      <name val="Verdana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b/>
      <sz val="18"/>
      <name val="MS Reference Sans Serif"/>
      <family val="2"/>
    </font>
    <font>
      <b/>
      <sz val="14"/>
      <name val="MS Reference Sans Serif"/>
      <family val="2"/>
    </font>
    <font>
      <b/>
      <sz val="11"/>
      <name val="MS Reference Sans Serif"/>
      <family val="2"/>
    </font>
    <font>
      <b/>
      <sz val="9"/>
      <name val="MS Reference Sans Serif"/>
      <family val="2"/>
    </font>
    <font>
      <b/>
      <sz val="8"/>
      <name val="MS Reference Sans Serif"/>
      <family val="2"/>
    </font>
    <font>
      <b/>
      <sz val="16"/>
      <name val="MS Reference Sans Serif"/>
      <family val="2"/>
    </font>
    <font>
      <b/>
      <sz val="8.5"/>
      <name val="MS Reference Sans Serif"/>
      <family val="2"/>
    </font>
    <font>
      <sz val="8.5"/>
      <name val="MS Reference Sans Serif"/>
      <family val="2"/>
    </font>
    <font>
      <b/>
      <sz val="18"/>
      <color indexed="56"/>
      <name val="MS Reference Sans Serif"/>
      <family val="2"/>
    </font>
    <font>
      <b/>
      <sz val="16"/>
      <color indexed="56"/>
      <name val="MS Reference Sans Serif"/>
      <family val="2"/>
    </font>
    <font>
      <b/>
      <sz val="14"/>
      <color indexed="56"/>
      <name val="MS Reference Sans Serif"/>
      <family val="2"/>
    </font>
    <font>
      <sz val="8"/>
      <name val="MS Reference Sans Serif"/>
      <family val="2"/>
    </font>
    <font>
      <sz val="9"/>
      <name val="MS Reference Sans Serif"/>
      <family val="2"/>
    </font>
    <font>
      <b/>
      <sz val="10.5"/>
      <name val="MS Reference Sans Serif"/>
      <family val="2"/>
    </font>
    <font>
      <b/>
      <sz val="12"/>
      <color indexed="56"/>
      <name val="MS Reference Sans Serif"/>
      <family val="2"/>
    </font>
    <font>
      <sz val="8.5"/>
      <color indexed="8"/>
      <name val="MS Reference Sans Serif"/>
      <family val="2"/>
    </font>
    <font>
      <b/>
      <sz val="14"/>
      <name val="Palatino Linotype"/>
      <family val="1"/>
    </font>
    <font>
      <b/>
      <sz val="8.5"/>
      <color indexed="9"/>
      <name val="MS Reference Sans Serif"/>
      <family val="2"/>
    </font>
    <font>
      <sz val="8.5"/>
      <color indexed="8"/>
      <name val="Verdana"/>
      <family val="2"/>
    </font>
    <font>
      <b/>
      <sz val="10"/>
      <color indexed="63"/>
      <name val="Arial"/>
      <family val="2"/>
    </font>
    <font>
      <b/>
      <sz val="12"/>
      <name val="MS Reference Sans Serif"/>
      <family val="2"/>
    </font>
    <font>
      <sz val="8"/>
      <name val="Arial"/>
      <family val="0"/>
    </font>
    <font>
      <b/>
      <sz val="10"/>
      <color indexed="63"/>
      <name val="MS Reference Sans Serif"/>
      <family val="2"/>
    </font>
    <font>
      <sz val="8.5"/>
      <color indexed="63"/>
      <name val="MS Reference Sans Serif"/>
      <family val="2"/>
    </font>
    <font>
      <sz val="10"/>
      <color indexed="63"/>
      <name val="MS Reference Sans Serif"/>
      <family val="2"/>
    </font>
    <font>
      <b/>
      <sz val="12"/>
      <color indexed="12"/>
      <name val="Arial"/>
      <family val="2"/>
    </font>
    <font>
      <b/>
      <sz val="12"/>
      <color indexed="13"/>
      <name val="Arial"/>
      <family val="2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8"/>
      <name val="MS Reference Sans Serif"/>
      <family val="2"/>
    </font>
    <font>
      <sz val="10"/>
      <color indexed="63"/>
      <name val="Arial"/>
      <family val="2"/>
    </font>
    <font>
      <sz val="10"/>
      <color indexed="8"/>
      <name val="MS Reference Sans Serif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3"/>
      <name val="Arial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vertAlign val="superscript"/>
      <sz val="10"/>
      <color indexed="8"/>
      <name val="Verdana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thin"/>
      <right style="medium">
        <color indexed="9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6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26"/>
      </left>
      <right style="thin">
        <color indexed="26"/>
      </right>
      <top style="medium">
        <color indexed="26"/>
      </top>
      <bottom>
        <color indexed="63"/>
      </bottom>
    </border>
    <border>
      <left style="thin">
        <color indexed="9"/>
      </left>
      <right style="thin">
        <color indexed="26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8"/>
      </right>
      <top style="thin">
        <color indexed="9"/>
      </top>
      <bottom style="medium">
        <color indexed="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 style="thin"/>
    </border>
    <border>
      <left style="medium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/>
      <top style="thin"/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26"/>
      </left>
      <right style="medium">
        <color indexed="26"/>
      </right>
      <top style="thin">
        <color indexed="26"/>
      </top>
      <bottom style="medium">
        <color indexed="26"/>
      </bottom>
    </border>
    <border>
      <left style="medium">
        <color indexed="26"/>
      </left>
      <right style="thin">
        <color indexed="26"/>
      </right>
      <top style="thin">
        <color indexed="26"/>
      </top>
      <bottom style="medium">
        <color indexed="26"/>
      </bottom>
    </border>
    <border>
      <left style="thin">
        <color indexed="26"/>
      </left>
      <right style="medium">
        <color indexed="26"/>
      </right>
      <top style="thin">
        <color indexed="26"/>
      </top>
      <bottom style="medium">
        <color indexed="26"/>
      </bottom>
    </border>
    <border>
      <left style="thin">
        <color indexed="26"/>
      </left>
      <right style="medium">
        <color indexed="26"/>
      </right>
      <top style="medium">
        <color indexed="26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8"/>
      </top>
      <bottom style="medium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>
        <color indexed="8"/>
      </right>
      <top style="medium">
        <color indexed="9"/>
      </top>
      <bottom style="thin"/>
    </border>
    <border>
      <left style="thin">
        <color indexed="8"/>
      </left>
      <right style="medium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10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0" borderId="0" xfId="18" applyFont="1" applyAlignment="1">
      <alignment horizontal="left" vertical="center"/>
      <protection/>
    </xf>
    <xf numFmtId="0" fontId="2" fillId="0" borderId="0" xfId="18" applyFont="1" applyAlignment="1">
      <alignment vertical="center"/>
      <protection/>
    </xf>
    <xf numFmtId="4" fontId="2" fillId="0" borderId="0" xfId="18" applyNumberFormat="1" applyFont="1" applyAlignment="1">
      <alignment vertical="center"/>
      <protection/>
    </xf>
    <xf numFmtId="0" fontId="2" fillId="0" borderId="0" xfId="18" applyFont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 wrapText="1" inden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6" fillId="2" borderId="5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 indent="1"/>
    </xf>
    <xf numFmtId="0" fontId="26" fillId="2" borderId="0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4" fontId="26" fillId="0" borderId="6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  <protection/>
    </xf>
    <xf numFmtId="4" fontId="26" fillId="0" borderId="1" xfId="18" applyNumberFormat="1" applyFont="1" applyBorder="1" applyAlignment="1">
      <alignment horizontal="center" vertical="center"/>
      <protection/>
    </xf>
    <xf numFmtId="0" fontId="34" fillId="0" borderId="1" xfId="0" applyFont="1" applyBorder="1" applyAlignment="1">
      <alignment horizontal="left" vertical="center" wrapText="1" indent="1"/>
    </xf>
    <xf numFmtId="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 indent="1"/>
    </xf>
    <xf numFmtId="4" fontId="36" fillId="3" borderId="8" xfId="0" applyNumberFormat="1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49" fontId="26" fillId="2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6" fillId="0" borderId="7" xfId="0" applyFont="1" applyBorder="1" applyAlignment="1">
      <alignment horizontal="left" vertical="center" wrapText="1" indent="1"/>
    </xf>
    <xf numFmtId="0" fontId="26" fillId="0" borderId="10" xfId="0" applyFont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" fillId="2" borderId="0" xfId="18" applyFont="1" applyFill="1" applyAlignment="1">
      <alignment vertical="center"/>
      <protection/>
    </xf>
    <xf numFmtId="0" fontId="26" fillId="0" borderId="12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18" applyFont="1" applyFill="1" applyAlignment="1">
      <alignment vertical="center"/>
      <protection/>
    </xf>
    <xf numFmtId="0" fontId="6" fillId="2" borderId="0" xfId="0" applyFont="1" applyFill="1" applyAlignment="1">
      <alignment horizontal="center" vertical="center" wrapText="1"/>
    </xf>
    <xf numFmtId="0" fontId="32" fillId="2" borderId="0" xfId="0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4" fontId="17" fillId="2" borderId="0" xfId="0" applyNumberFormat="1" applyFont="1" applyFill="1" applyAlignment="1">
      <alignment horizontal="right" wrapText="1"/>
    </xf>
    <xf numFmtId="0" fontId="1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49" fontId="31" fillId="2" borderId="0" xfId="0" applyNumberFormat="1" applyFont="1" applyFill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Border="1" applyAlignment="1">
      <alignment horizontal="right" vertical="center" wrapText="1"/>
    </xf>
    <xf numFmtId="4" fontId="26" fillId="2" borderId="13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4" fontId="26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2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4" fillId="2" borderId="0" xfId="18" applyFill="1" applyAlignment="1">
      <alignment horizontal="center" vertical="center"/>
      <protection/>
    </xf>
    <xf numFmtId="0" fontId="26" fillId="2" borderId="0" xfId="18" applyFont="1" applyFill="1" applyAlignment="1">
      <alignment horizontal="left" vertical="center"/>
      <protection/>
    </xf>
    <xf numFmtId="4" fontId="26" fillId="2" borderId="0" xfId="18" applyNumberFormat="1" applyFont="1" applyFill="1" applyAlignment="1">
      <alignment vertical="center"/>
      <protection/>
    </xf>
    <xf numFmtId="0" fontId="26" fillId="2" borderId="0" xfId="0" applyFont="1" applyFill="1" applyAlignment="1">
      <alignment vertical="center" wrapText="1"/>
    </xf>
    <xf numFmtId="0" fontId="0" fillId="2" borderId="0" xfId="0" applyFill="1" applyAlignment="1">
      <alignment/>
    </xf>
    <xf numFmtId="0" fontId="25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 wrapText="1" indent="1"/>
    </xf>
    <xf numFmtId="4" fontId="26" fillId="0" borderId="6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30" fillId="0" borderId="1" xfId="18" applyFont="1" applyBorder="1" applyAlignment="1">
      <alignment horizontal="left" vertical="center" wrapText="1" indent="1"/>
      <protection/>
    </xf>
    <xf numFmtId="3" fontId="26" fillId="0" borderId="1" xfId="18" applyNumberFormat="1" applyFont="1" applyBorder="1" applyAlignment="1">
      <alignment horizontal="center" vertical="center" wrapText="1"/>
      <protection/>
    </xf>
    <xf numFmtId="0" fontId="25" fillId="5" borderId="14" xfId="18" applyNumberFormat="1" applyFont="1" applyFill="1" applyBorder="1" applyAlignment="1">
      <alignment horizontal="center" vertical="center" wrapText="1"/>
      <protection/>
    </xf>
    <xf numFmtId="4" fontId="25" fillId="5" borderId="15" xfId="18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left"/>
    </xf>
    <xf numFmtId="4" fontId="26" fillId="0" borderId="1" xfId="18" applyNumberFormat="1" applyFont="1" applyBorder="1" applyAlignment="1">
      <alignment horizontal="center" vertical="center" wrapText="1"/>
      <protection/>
    </xf>
    <xf numFmtId="0" fontId="17" fillId="2" borderId="0" xfId="0" applyFont="1" applyFill="1" applyAlignment="1">
      <alignment horizontal="right" vertical="center" wrapText="1"/>
    </xf>
    <xf numFmtId="0" fontId="23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26" fillId="0" borderId="0" xfId="18" applyFont="1" applyAlignment="1">
      <alignment horizontal="left" vertical="center"/>
      <protection/>
    </xf>
    <xf numFmtId="4" fontId="26" fillId="0" borderId="0" xfId="18" applyNumberFormat="1" applyFont="1" applyAlignment="1">
      <alignment vertical="center"/>
      <protection/>
    </xf>
    <xf numFmtId="0" fontId="26" fillId="0" borderId="0" xfId="18" applyFont="1" applyAlignment="1">
      <alignment vertical="center"/>
      <protection/>
    </xf>
    <xf numFmtId="0" fontId="22" fillId="0" borderId="0" xfId="18" applyFont="1" applyAlignment="1">
      <alignment horizontal="left" vertical="center"/>
      <protection/>
    </xf>
    <xf numFmtId="2" fontId="42" fillId="0" borderId="12" xfId="0" applyNumberFormat="1" applyFont="1" applyBorder="1" applyAlignment="1">
      <alignment horizontal="center" vertical="top" wrapText="1"/>
    </xf>
    <xf numFmtId="2" fontId="42" fillId="0" borderId="1" xfId="0" applyNumberFormat="1" applyFont="1" applyBorder="1" applyAlignment="1">
      <alignment horizontal="center" vertical="top" wrapText="1"/>
    </xf>
    <xf numFmtId="2" fontId="42" fillId="0" borderId="9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center" wrapText="1" indent="1"/>
    </xf>
    <xf numFmtId="0" fontId="42" fillId="0" borderId="1" xfId="0" applyFont="1" applyBorder="1" applyAlignment="1">
      <alignment horizontal="left" vertical="center" wrapText="1" indent="1"/>
    </xf>
    <xf numFmtId="0" fontId="42" fillId="0" borderId="1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left" vertical="center" wrapText="1" indent="1"/>
    </xf>
    <xf numFmtId="0" fontId="42" fillId="0" borderId="9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left" vertical="top" wrapText="1" indent="1"/>
    </xf>
    <xf numFmtId="0" fontId="41" fillId="0" borderId="0" xfId="0" applyFont="1" applyAlignment="1">
      <alignment horizontal="left" vertical="top" wrapText="1" indent="1"/>
    </xf>
    <xf numFmtId="0" fontId="17" fillId="0" borderId="0" xfId="0" applyFont="1" applyAlignment="1">
      <alignment/>
    </xf>
    <xf numFmtId="0" fontId="39" fillId="2" borderId="0" xfId="0" applyFont="1" applyFill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top" wrapText="1"/>
    </xf>
    <xf numFmtId="0" fontId="50" fillId="2" borderId="16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/>
    </xf>
    <xf numFmtId="0" fontId="49" fillId="0" borderId="10" xfId="0" applyFont="1" applyBorder="1" applyAlignment="1">
      <alignment horizontal="left" vertical="top" wrapText="1" indent="1"/>
    </xf>
    <xf numFmtId="0" fontId="49" fillId="0" borderId="12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49" fillId="0" borderId="7" xfId="0" applyFont="1" applyBorder="1" applyAlignment="1">
      <alignment horizontal="center" vertical="top" wrapText="1"/>
    </xf>
    <xf numFmtId="0" fontId="49" fillId="4" borderId="12" xfId="0" applyFont="1" applyFill="1" applyBorder="1" applyAlignment="1">
      <alignment horizontal="left" vertical="top" wrapText="1" indent="1"/>
    </xf>
    <xf numFmtId="0" fontId="49" fillId="4" borderId="7" xfId="0" applyFont="1" applyFill="1" applyBorder="1" applyAlignment="1">
      <alignment horizontal="left" vertical="top" wrapText="1" indent="1"/>
    </xf>
    <xf numFmtId="49" fontId="26" fillId="2" borderId="12" xfId="0" applyNumberFormat="1" applyFont="1" applyFill="1" applyBorder="1" applyAlignment="1">
      <alignment horizontal="center" vertical="center" wrapText="1"/>
    </xf>
    <xf numFmtId="4" fontId="26" fillId="2" borderId="12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 indent="1"/>
    </xf>
    <xf numFmtId="0" fontId="42" fillId="0" borderId="17" xfId="0" applyFont="1" applyBorder="1" applyAlignment="1">
      <alignment horizontal="center" vertical="top" wrapText="1"/>
    </xf>
    <xf numFmtId="0" fontId="38" fillId="4" borderId="7" xfId="0" applyFont="1" applyFill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25" fillId="4" borderId="18" xfId="0" applyNumberFormat="1" applyFont="1" applyFill="1" applyBorder="1" applyAlignment="1">
      <alignment horizontal="center" vertical="center" wrapText="1"/>
    </xf>
    <xf numFmtId="4" fontId="25" fillId="4" borderId="19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5" fillId="4" borderId="1" xfId="0" applyNumberFormat="1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48" fillId="4" borderId="20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2" fontId="49" fillId="6" borderId="1" xfId="0" applyNumberFormat="1" applyFont="1" applyFill="1" applyBorder="1" applyAlignment="1">
      <alignment horizontal="center" vertical="top" wrapText="1"/>
    </xf>
    <xf numFmtId="2" fontId="49" fillId="7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" fontId="0" fillId="6" borderId="1" xfId="0" applyNumberFormat="1" applyFill="1" applyBorder="1" applyAlignment="1">
      <alignment horizontal="center" vertical="top" wrapText="1"/>
    </xf>
    <xf numFmtId="2" fontId="0" fillId="7" borderId="1" xfId="0" applyNumberFormat="1" applyFill="1" applyBorder="1" applyAlignment="1">
      <alignment horizontal="center" vertical="top" wrapText="1"/>
    </xf>
    <xf numFmtId="2" fontId="49" fillId="6" borderId="16" xfId="0" applyNumberFormat="1" applyFont="1" applyFill="1" applyBorder="1" applyAlignment="1">
      <alignment horizontal="center" vertical="top" wrapText="1"/>
    </xf>
    <xf numFmtId="2" fontId="49" fillId="7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/>
    </xf>
    <xf numFmtId="0" fontId="57" fillId="8" borderId="22" xfId="0" applyFont="1" applyFill="1" applyBorder="1" applyAlignment="1">
      <alignment horizontal="center" vertical="center" wrapText="1"/>
    </xf>
    <xf numFmtId="189" fontId="58" fillId="0" borderId="22" xfId="0" applyNumberFormat="1" applyFont="1" applyBorder="1" applyAlignment="1">
      <alignment horizontal="center"/>
    </xf>
    <xf numFmtId="0" fontId="58" fillId="0" borderId="22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3" fontId="59" fillId="8" borderId="22" xfId="0" applyNumberFormat="1" applyFont="1" applyFill="1" applyBorder="1" applyAlignment="1">
      <alignment horizontal="center"/>
    </xf>
    <xf numFmtId="3" fontId="59" fillId="8" borderId="22" xfId="0" applyNumberFormat="1" applyFont="1" applyFill="1" applyBorder="1" applyAlignment="1">
      <alignment horizontal="center" wrapText="1"/>
    </xf>
    <xf numFmtId="0" fontId="59" fillId="8" borderId="22" xfId="0" applyFont="1" applyFill="1" applyBorder="1" applyAlignment="1">
      <alignment horizontal="center"/>
    </xf>
    <xf numFmtId="0" fontId="59" fillId="8" borderId="22" xfId="0" applyFont="1" applyFill="1" applyBorder="1" applyAlignment="1">
      <alignment horizontal="center" wrapText="1"/>
    </xf>
    <xf numFmtId="0" fontId="58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59" fillId="8" borderId="22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55" fillId="0" borderId="0" xfId="0" applyFont="1" applyAlignment="1">
      <alignment/>
    </xf>
    <xf numFmtId="184" fontId="58" fillId="0" borderId="23" xfId="0" applyNumberFormat="1" applyFont="1" applyBorder="1" applyAlignment="1">
      <alignment horizontal="center"/>
    </xf>
    <xf numFmtId="0" fontId="58" fillId="0" borderId="24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3" fontId="59" fillId="8" borderId="23" xfId="0" applyNumberFormat="1" applyFont="1" applyFill="1" applyBorder="1" applyAlignment="1">
      <alignment horizontal="center"/>
    </xf>
    <xf numFmtId="184" fontId="58" fillId="0" borderId="22" xfId="0" applyNumberFormat="1" applyFont="1" applyBorder="1" applyAlignment="1">
      <alignment horizontal="center"/>
    </xf>
    <xf numFmtId="0" fontId="58" fillId="0" borderId="0" xfId="0" applyFont="1" applyAlignment="1">
      <alignment/>
    </xf>
    <xf numFmtId="184" fontId="58" fillId="0" borderId="26" xfId="0" applyNumberFormat="1" applyFont="1" applyBorder="1" applyAlignment="1">
      <alignment horizontal="center"/>
    </xf>
    <xf numFmtId="0" fontId="58" fillId="0" borderId="27" xfId="0" applyFont="1" applyBorder="1" applyAlignment="1">
      <alignment/>
    </xf>
    <xf numFmtId="0" fontId="58" fillId="0" borderId="23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3" fontId="59" fillId="8" borderId="23" xfId="0" applyNumberFormat="1" applyFont="1" applyFill="1" applyBorder="1" applyAlignment="1">
      <alignment horizontal="center" vertical="top" wrapText="1"/>
    </xf>
    <xf numFmtId="0" fontId="61" fillId="4" borderId="28" xfId="0" applyFont="1" applyFill="1" applyBorder="1" applyAlignment="1">
      <alignment horizontal="center"/>
    </xf>
    <xf numFmtId="0" fontId="61" fillId="4" borderId="22" xfId="0" applyFont="1" applyFill="1" applyBorder="1" applyAlignment="1">
      <alignment horizontal="center"/>
    </xf>
    <xf numFmtId="0" fontId="61" fillId="4" borderId="26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2" fontId="55" fillId="8" borderId="31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" xfId="0" applyBorder="1" applyAlignment="1">
      <alignment horizontal="center"/>
    </xf>
    <xf numFmtId="2" fontId="55" fillId="8" borderId="33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2" fontId="55" fillId="8" borderId="36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9" xfId="0" applyBorder="1" applyAlignment="1">
      <alignment horizontal="center"/>
    </xf>
    <xf numFmtId="2" fontId="55" fillId="8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29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 horizontal="center"/>
    </xf>
    <xf numFmtId="2" fontId="55" fillId="8" borderId="43" xfId="0" applyNumberFormat="1" applyFont="1" applyFill="1" applyBorder="1" applyAlignment="1">
      <alignment horizontal="center"/>
    </xf>
    <xf numFmtId="0" fontId="63" fillId="0" borderId="16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44" xfId="0" applyFont="1" applyBorder="1" applyAlignment="1">
      <alignment horizontal="center" wrapText="1"/>
    </xf>
    <xf numFmtId="0" fontId="63" fillId="0" borderId="44" xfId="0" applyFont="1" applyBorder="1" applyAlignment="1">
      <alignment horizontal="center" wrapText="1"/>
    </xf>
    <xf numFmtId="0" fontId="63" fillId="4" borderId="45" xfId="0" applyFont="1" applyFill="1" applyBorder="1" applyAlignment="1">
      <alignment horizontal="center" wrapText="1"/>
    </xf>
    <xf numFmtId="0" fontId="63" fillId="4" borderId="46" xfId="0" applyFont="1" applyFill="1" applyBorder="1" applyAlignment="1">
      <alignment horizontal="center" wrapText="1"/>
    </xf>
    <xf numFmtId="0" fontId="63" fillId="4" borderId="47" xfId="0" applyFont="1" applyFill="1" applyBorder="1" applyAlignment="1">
      <alignment horizontal="center" wrapText="1"/>
    </xf>
    <xf numFmtId="0" fontId="63" fillId="4" borderId="48" xfId="0" applyFont="1" applyFill="1" applyBorder="1" applyAlignment="1">
      <alignment horizontal="center" wrapText="1"/>
    </xf>
    <xf numFmtId="0" fontId="25" fillId="2" borderId="0" xfId="18" applyFont="1" applyFill="1" applyBorder="1" applyAlignment="1">
      <alignment horizontal="left" wrapText="1"/>
      <protection/>
    </xf>
    <xf numFmtId="0" fontId="64" fillId="0" borderId="0" xfId="0" applyFont="1" applyAlignment="1">
      <alignment horizontal="left"/>
    </xf>
    <xf numFmtId="0" fontId="22" fillId="2" borderId="0" xfId="0" applyNumberFormat="1" applyFont="1" applyFill="1" applyAlignment="1">
      <alignment vertical="center"/>
    </xf>
    <xf numFmtId="0" fontId="31" fillId="2" borderId="0" xfId="0" applyNumberFormat="1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0" fontId="66" fillId="2" borderId="0" xfId="0" applyFont="1" applyFill="1" applyAlignment="1">
      <alignment horizontal="left" vertical="center"/>
    </xf>
    <xf numFmtId="0" fontId="49" fillId="0" borderId="12" xfId="0" applyFont="1" applyFill="1" applyBorder="1" applyAlignment="1">
      <alignment horizontal="center" vertical="top" wrapText="1"/>
    </xf>
    <xf numFmtId="0" fontId="49" fillId="0" borderId="7" xfId="0" applyFont="1" applyFill="1" applyBorder="1" applyAlignment="1">
      <alignment horizontal="center" vertical="top" wrapText="1"/>
    </xf>
    <xf numFmtId="0" fontId="38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6" fillId="0" borderId="0" xfId="15" applyFont="1" applyAlignment="1" applyProtection="1">
      <alignment horizontal="left" vertical="center"/>
      <protection/>
    </xf>
    <xf numFmtId="0" fontId="47" fillId="0" borderId="0" xfId="0" applyFont="1" applyAlignment="1">
      <alignment horizontal="left" vertical="center"/>
    </xf>
    <xf numFmtId="0" fontId="25" fillId="4" borderId="7" xfId="0" applyFont="1" applyFill="1" applyBorder="1" applyAlignment="1">
      <alignment horizontal="left" vertical="center" wrapText="1" indent="1"/>
    </xf>
    <xf numFmtId="0" fontId="25" fillId="4" borderId="49" xfId="0" applyFont="1" applyFill="1" applyBorder="1" applyAlignment="1">
      <alignment horizontal="left" vertical="center" wrapText="1" inden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 vertical="center" wrapText="1" indent="1"/>
    </xf>
    <xf numFmtId="0" fontId="26" fillId="2" borderId="1" xfId="0" applyFont="1" applyFill="1" applyBorder="1" applyAlignment="1">
      <alignment horizontal="left" vertical="center" wrapText="1" inden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2" borderId="52" xfId="0" applyNumberFormat="1" applyFont="1" applyFill="1" applyBorder="1" applyAlignment="1">
      <alignment horizontal="center" vertical="center" wrapText="1"/>
    </xf>
    <xf numFmtId="49" fontId="26" fillId="2" borderId="50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4" fontId="2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49" fontId="25" fillId="4" borderId="1" xfId="0" applyNumberFormat="1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right" wrapText="1"/>
    </xf>
    <xf numFmtId="0" fontId="11" fillId="2" borderId="0" xfId="0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right" vertical="center" wrapText="1"/>
    </xf>
    <xf numFmtId="0" fontId="1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3" fillId="4" borderId="0" xfId="0" applyFont="1" applyFill="1" applyAlignment="1">
      <alignment vertical="center" wrapText="1"/>
    </xf>
    <xf numFmtId="0" fontId="25" fillId="4" borderId="12" xfId="0" applyFont="1" applyFill="1" applyBorder="1" applyAlignment="1">
      <alignment horizontal="left" vertical="center" wrapText="1" indent="1"/>
    </xf>
    <xf numFmtId="0" fontId="25" fillId="4" borderId="9" xfId="0" applyFont="1" applyFill="1" applyBorder="1" applyAlignment="1">
      <alignment horizontal="left" vertical="center" wrapText="1" indent="1"/>
    </xf>
    <xf numFmtId="0" fontId="26" fillId="0" borderId="1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vertical="center" wrapText="1" indent="1"/>
    </xf>
    <xf numFmtId="0" fontId="26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 indent="1"/>
    </xf>
    <xf numFmtId="0" fontId="26" fillId="0" borderId="12" xfId="0" applyFont="1" applyBorder="1" applyAlignment="1">
      <alignment horizontal="left" vertical="center" wrapText="1" indent="1"/>
    </xf>
    <xf numFmtId="0" fontId="26" fillId="0" borderId="6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4" fontId="26" fillId="0" borderId="6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25" fillId="4" borderId="55" xfId="0" applyFont="1" applyFill="1" applyBorder="1" applyAlignment="1">
      <alignment vertical="center" wrapText="1"/>
    </xf>
    <xf numFmtId="0" fontId="25" fillId="4" borderId="17" xfId="0" applyFont="1" applyFill="1" applyBorder="1" applyAlignment="1">
      <alignment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horizontal="left" vertical="center" wrapText="1" indent="1"/>
    </xf>
    <xf numFmtId="0" fontId="26" fillId="0" borderId="55" xfId="0" applyFont="1" applyBorder="1" applyAlignment="1">
      <alignment horizontal="left" vertical="center" wrapText="1" indent="1"/>
    </xf>
    <xf numFmtId="0" fontId="25" fillId="4" borderId="0" xfId="0" applyFont="1" applyFill="1" applyBorder="1" applyAlignment="1">
      <alignment horizontal="center" vertical="center" wrapText="1"/>
    </xf>
    <xf numFmtId="0" fontId="45" fillId="2" borderId="57" xfId="0" applyFont="1" applyFill="1" applyBorder="1" applyAlignment="1">
      <alignment horizontal="left" vertical="center" wrapText="1"/>
    </xf>
    <xf numFmtId="0" fontId="44" fillId="2" borderId="58" xfId="0" applyFont="1" applyFill="1" applyBorder="1" applyAlignment="1">
      <alignment horizontal="left" vertical="center" wrapText="1"/>
    </xf>
    <xf numFmtId="0" fontId="44" fillId="2" borderId="59" xfId="0" applyFont="1" applyFill="1" applyBorder="1" applyAlignment="1">
      <alignment horizontal="left" vertical="center" wrapText="1"/>
    </xf>
    <xf numFmtId="0" fontId="44" fillId="2" borderId="60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4" fillId="2" borderId="61" xfId="0" applyFont="1" applyFill="1" applyBorder="1" applyAlignment="1">
      <alignment horizontal="left" vertical="center" wrapText="1"/>
    </xf>
    <xf numFmtId="0" fontId="44" fillId="2" borderId="62" xfId="0" applyFont="1" applyFill="1" applyBorder="1" applyAlignment="1">
      <alignment horizontal="left" vertical="center" wrapText="1"/>
    </xf>
    <xf numFmtId="0" fontId="44" fillId="2" borderId="63" xfId="0" applyFont="1" applyFill="1" applyBorder="1" applyAlignment="1">
      <alignment horizontal="left" vertical="center" wrapText="1"/>
    </xf>
    <xf numFmtId="0" fontId="44" fillId="2" borderId="64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3" fillId="0" borderId="56" xfId="0" applyFont="1" applyBorder="1" applyAlignment="1">
      <alignment horizontal="left" vertical="top" wrapText="1" indent="1"/>
    </xf>
    <xf numFmtId="0" fontId="43" fillId="0" borderId="0" xfId="0" applyFont="1" applyBorder="1" applyAlignment="1">
      <alignment horizontal="left" vertical="top" wrapText="1" indent="1"/>
    </xf>
    <xf numFmtId="0" fontId="41" fillId="0" borderId="0" xfId="0" applyFont="1" applyAlignment="1">
      <alignment horizontal="left" vertical="top" wrapText="1" indent="1"/>
    </xf>
    <xf numFmtId="2" fontId="42" fillId="0" borderId="1" xfId="0" applyNumberFormat="1" applyFont="1" applyBorder="1" applyAlignment="1">
      <alignment horizontal="center" vertical="top" wrapText="1"/>
    </xf>
    <xf numFmtId="0" fontId="42" fillId="0" borderId="9" xfId="0" applyFont="1" applyBorder="1" applyAlignment="1">
      <alignment horizontal="left" vertical="center" wrapText="1" indent="1"/>
    </xf>
    <xf numFmtId="0" fontId="42" fillId="0" borderId="12" xfId="0" applyFont="1" applyBorder="1" applyAlignment="1">
      <alignment horizontal="left" vertical="center" wrapText="1" indent="1"/>
    </xf>
    <xf numFmtId="0" fontId="42" fillId="0" borderId="9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left" vertical="center" wrapText="1" indent="1"/>
    </xf>
    <xf numFmtId="0" fontId="42" fillId="0" borderId="17" xfId="0" applyFont="1" applyBorder="1" applyAlignment="1">
      <alignment horizontal="center" vertical="top" wrapText="1"/>
    </xf>
    <xf numFmtId="2" fontId="42" fillId="0" borderId="6" xfId="0" applyNumberFormat="1" applyFont="1" applyBorder="1" applyAlignment="1">
      <alignment horizontal="center" vertical="center" wrapText="1"/>
    </xf>
    <xf numFmtId="2" fontId="42" fillId="0" borderId="2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top" wrapText="1"/>
    </xf>
    <xf numFmtId="0" fontId="41" fillId="0" borderId="52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center" vertical="top" wrapText="1"/>
    </xf>
    <xf numFmtId="2" fontId="42" fillId="0" borderId="9" xfId="0" applyNumberFormat="1" applyFont="1" applyBorder="1" applyAlignment="1">
      <alignment horizontal="left" vertical="center" wrapText="1" indent="1"/>
    </xf>
    <xf numFmtId="2" fontId="42" fillId="0" borderId="17" xfId="0" applyNumberFormat="1" applyFont="1" applyBorder="1" applyAlignment="1">
      <alignment horizontal="left" vertical="center" wrapText="1" indent="1"/>
    </xf>
    <xf numFmtId="2" fontId="42" fillId="0" borderId="9" xfId="0" applyNumberFormat="1" applyFont="1" applyBorder="1" applyAlignment="1">
      <alignment horizontal="center" vertical="top" wrapText="1"/>
    </xf>
    <xf numFmtId="2" fontId="42" fillId="0" borderId="17" xfId="0" applyNumberFormat="1" applyFont="1" applyBorder="1" applyAlignment="1">
      <alignment horizontal="center" vertical="top" wrapText="1"/>
    </xf>
    <xf numFmtId="2" fontId="41" fillId="0" borderId="6" xfId="0" applyNumberFormat="1" applyFont="1" applyBorder="1" applyAlignment="1">
      <alignment horizontal="center" vertical="top" wrapText="1"/>
    </xf>
    <xf numFmtId="2" fontId="41" fillId="0" borderId="52" xfId="0" applyNumberFormat="1" applyFont="1" applyBorder="1" applyAlignment="1">
      <alignment horizontal="center" vertical="top" wrapText="1"/>
    </xf>
    <xf numFmtId="2" fontId="41" fillId="0" borderId="2" xfId="0" applyNumberFormat="1" applyFont="1" applyBorder="1" applyAlignment="1">
      <alignment horizontal="center" vertical="top" wrapText="1"/>
    </xf>
    <xf numFmtId="2" fontId="42" fillId="0" borderId="12" xfId="0" applyNumberFormat="1" applyFont="1" applyBorder="1" applyAlignment="1">
      <alignment horizontal="left" vertical="center" wrapText="1" indent="1"/>
    </xf>
    <xf numFmtId="2" fontId="42" fillId="0" borderId="12" xfId="0" applyNumberFormat="1" applyFont="1" applyBorder="1" applyAlignment="1">
      <alignment horizontal="center" vertical="top" wrapText="1"/>
    </xf>
    <xf numFmtId="0" fontId="38" fillId="4" borderId="9" xfId="0" applyFont="1" applyFill="1" applyBorder="1" applyAlignment="1">
      <alignment horizontal="center" vertical="top" wrapText="1"/>
    </xf>
    <xf numFmtId="0" fontId="38" fillId="4" borderId="17" xfId="0" applyFont="1" applyFill="1" applyBorder="1" applyAlignment="1">
      <alignment horizontal="center" vertical="top" wrapText="1"/>
    </xf>
    <xf numFmtId="0" fontId="38" fillId="4" borderId="65" xfId="0" applyFont="1" applyFill="1" applyBorder="1" applyAlignment="1">
      <alignment horizontal="center" vertical="top" wrapText="1"/>
    </xf>
    <xf numFmtId="0" fontId="38" fillId="4" borderId="11" xfId="0" applyFont="1" applyFill="1" applyBorder="1" applyAlignment="1">
      <alignment horizontal="center" vertical="top" wrapText="1"/>
    </xf>
    <xf numFmtId="0" fontId="38" fillId="4" borderId="49" xfId="0" applyFont="1" applyFill="1" applyBorder="1" applyAlignment="1">
      <alignment horizontal="center" vertical="top" wrapText="1"/>
    </xf>
    <xf numFmtId="0" fontId="38" fillId="4" borderId="66" xfId="0" applyFont="1" applyFill="1" applyBorder="1" applyAlignment="1">
      <alignment horizontal="center" vertical="top" wrapText="1"/>
    </xf>
    <xf numFmtId="0" fontId="38" fillId="4" borderId="67" xfId="0" applyFont="1" applyFill="1" applyBorder="1" applyAlignment="1">
      <alignment horizontal="center" vertical="top" wrapText="1"/>
    </xf>
    <xf numFmtId="0" fontId="38" fillId="4" borderId="68" xfId="0" applyFont="1" applyFill="1" applyBorder="1" applyAlignment="1">
      <alignment horizontal="center" vertical="top" wrapText="1"/>
    </xf>
    <xf numFmtId="0" fontId="38" fillId="4" borderId="69" xfId="0" applyFont="1" applyFill="1" applyBorder="1" applyAlignment="1">
      <alignment horizontal="center" vertical="top" wrapText="1"/>
    </xf>
    <xf numFmtId="0" fontId="23" fillId="2" borderId="5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41" fillId="4" borderId="54" xfId="0" applyFont="1" applyFill="1" applyBorder="1" applyAlignment="1">
      <alignment horizontal="center" vertical="top" wrapText="1"/>
    </xf>
    <xf numFmtId="0" fontId="41" fillId="4" borderId="0" xfId="0" applyFont="1" applyFill="1" applyBorder="1" applyAlignment="1">
      <alignment horizontal="center" vertical="top" wrapText="1"/>
    </xf>
    <xf numFmtId="0" fontId="22" fillId="2" borderId="0" xfId="0" applyNumberFormat="1" applyFont="1" applyFill="1" applyAlignment="1">
      <alignment horizontal="left" vertical="center"/>
    </xf>
    <xf numFmtId="0" fontId="31" fillId="2" borderId="0" xfId="0" applyNumberFormat="1" applyFont="1" applyFill="1" applyAlignment="1">
      <alignment horizontal="left" vertical="center"/>
    </xf>
    <xf numFmtId="4" fontId="25" fillId="4" borderId="54" xfId="0" applyNumberFormat="1" applyFont="1" applyFill="1" applyBorder="1" applyAlignment="1">
      <alignment horizontal="center" vertical="center" wrapText="1"/>
    </xf>
    <xf numFmtId="0" fontId="25" fillId="2" borderId="0" xfId="18" applyFont="1" applyFill="1" applyBorder="1" applyAlignment="1">
      <alignment horizontal="left" wrapText="1"/>
      <protection/>
    </xf>
    <xf numFmtId="0" fontId="25" fillId="0" borderId="53" xfId="18" applyFont="1" applyBorder="1" applyAlignment="1">
      <alignment horizontal="center" vertical="center"/>
      <protection/>
    </xf>
    <xf numFmtId="0" fontId="25" fillId="0" borderId="7" xfId="18" applyFont="1" applyBorder="1" applyAlignment="1">
      <alignment horizontal="center" vertical="center"/>
      <protection/>
    </xf>
    <xf numFmtId="0" fontId="25" fillId="0" borderId="52" xfId="18" applyFont="1" applyBorder="1" applyAlignment="1">
      <alignment horizontal="center" vertical="center"/>
      <protection/>
    </xf>
    <xf numFmtId="0" fontId="25" fillId="4" borderId="55" xfId="18" applyFont="1" applyFill="1" applyBorder="1" applyAlignment="1">
      <alignment horizontal="left" vertical="center" wrapText="1" indent="1"/>
      <protection/>
    </xf>
    <xf numFmtId="0" fontId="25" fillId="4" borderId="17" xfId="18" applyFont="1" applyFill="1" applyBorder="1" applyAlignment="1">
      <alignment horizontal="center" vertical="center" wrapText="1"/>
      <protection/>
    </xf>
    <xf numFmtId="0" fontId="32" fillId="2" borderId="0" xfId="0" applyFont="1" applyFill="1" applyAlignment="1">
      <alignment horizontal="right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6" fillId="3" borderId="73" xfId="0" applyFont="1" applyFill="1" applyBorder="1" applyAlignment="1">
      <alignment horizontal="left" vertical="center" wrapText="1" indent="1"/>
    </xf>
    <xf numFmtId="0" fontId="36" fillId="3" borderId="14" xfId="0" applyFont="1" applyFill="1" applyBorder="1" applyAlignment="1">
      <alignment horizontal="left" vertical="center" wrapText="1" indent="1"/>
    </xf>
    <xf numFmtId="0" fontId="20" fillId="2" borderId="0" xfId="0" applyFont="1" applyFill="1" applyBorder="1" applyAlignment="1">
      <alignment horizontal="justify" vertical="center" wrapText="1"/>
    </xf>
    <xf numFmtId="0" fontId="35" fillId="2" borderId="0" xfId="0" applyFont="1" applyFill="1" applyBorder="1" applyAlignment="1">
      <alignment horizontal="justify" vertical="center" wrapText="1"/>
    </xf>
    <xf numFmtId="0" fontId="36" fillId="3" borderId="8" xfId="0" applyFont="1" applyFill="1" applyBorder="1" applyAlignment="1">
      <alignment horizontal="center" vertical="center" wrapText="1"/>
    </xf>
    <xf numFmtId="49" fontId="36" fillId="3" borderId="8" xfId="0" applyNumberFormat="1" applyFont="1" applyFill="1" applyBorder="1" applyAlignment="1">
      <alignment horizontal="center" vertical="center" wrapText="1"/>
    </xf>
    <xf numFmtId="4" fontId="36" fillId="3" borderId="8" xfId="0" applyNumberFormat="1" applyFont="1" applyFill="1" applyBorder="1" applyAlignment="1">
      <alignment horizontal="center" vertical="center" wrapText="1"/>
    </xf>
    <xf numFmtId="0" fontId="2" fillId="0" borderId="0" xfId="18" applyFont="1" applyAlignment="1">
      <alignment horizontal="left" vertical="center"/>
      <protection/>
    </xf>
    <xf numFmtId="0" fontId="17" fillId="2" borderId="0" xfId="0" applyFont="1" applyFill="1" applyAlignment="1">
      <alignment horizontal="righ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6" fillId="2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36" fillId="3" borderId="73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26" fillId="2" borderId="7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4" fontId="26" fillId="0" borderId="5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0" fontId="25" fillId="2" borderId="56" xfId="18" applyFont="1" applyFill="1" applyBorder="1" applyAlignment="1">
      <alignment horizontal="left" vertical="center" wrapText="1"/>
      <protection/>
    </xf>
    <xf numFmtId="0" fontId="0" fillId="0" borderId="56" xfId="0" applyBorder="1" applyAlignment="1">
      <alignment horizontal="left" vertical="center" wrapText="1"/>
    </xf>
    <xf numFmtId="4" fontId="25" fillId="4" borderId="80" xfId="0" applyNumberFormat="1" applyFont="1" applyFill="1" applyBorder="1" applyAlignment="1">
      <alignment horizontal="center" vertical="center" wrapText="1"/>
    </xf>
    <xf numFmtId="4" fontId="25" fillId="4" borderId="8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 wrapText="1"/>
    </xf>
    <xf numFmtId="4" fontId="17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4" fillId="2" borderId="57" xfId="0" applyFont="1" applyFill="1" applyBorder="1" applyAlignment="1">
      <alignment horizontal="center" vertical="center" wrapText="1"/>
    </xf>
    <xf numFmtId="0" fontId="53" fillId="2" borderId="58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horizontal="center" vertical="center" wrapText="1"/>
    </xf>
    <xf numFmtId="0" fontId="53" fillId="2" borderId="60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53" fillId="2" borderId="61" xfId="0" applyFont="1" applyFill="1" applyBorder="1" applyAlignment="1">
      <alignment horizontal="center" vertical="center" wrapText="1"/>
    </xf>
    <xf numFmtId="0" fontId="53" fillId="2" borderId="62" xfId="0" applyFont="1" applyFill="1" applyBorder="1" applyAlignment="1">
      <alignment horizontal="center" vertical="center" wrapText="1"/>
    </xf>
    <xf numFmtId="0" fontId="53" fillId="2" borderId="63" xfId="0" applyFont="1" applyFill="1" applyBorder="1" applyAlignment="1">
      <alignment horizontal="center" vertical="center" wrapText="1"/>
    </xf>
    <xf numFmtId="0" fontId="53" fillId="2" borderId="64" xfId="0" applyFont="1" applyFill="1" applyBorder="1" applyAlignment="1">
      <alignment horizontal="center" vertical="center" wrapText="1"/>
    </xf>
    <xf numFmtId="0" fontId="25" fillId="4" borderId="82" xfId="0" applyFont="1" applyFill="1" applyBorder="1" applyAlignment="1">
      <alignment horizontal="center" vertical="center" wrapText="1"/>
    </xf>
    <xf numFmtId="0" fontId="25" fillId="4" borderId="83" xfId="0" applyFont="1" applyFill="1" applyBorder="1" applyAlignment="1">
      <alignment horizontal="center" vertical="center" wrapText="1"/>
    </xf>
    <xf numFmtId="0" fontId="25" fillId="4" borderId="80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25" fillId="4" borderId="80" xfId="0" applyNumberFormat="1" applyFont="1" applyFill="1" applyBorder="1" applyAlignment="1">
      <alignment horizontal="center" vertical="center" wrapText="1"/>
    </xf>
    <xf numFmtId="49" fontId="25" fillId="4" borderId="1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4" borderId="84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0" fontId="48" fillId="4" borderId="85" xfId="0" applyFont="1" applyFill="1" applyBorder="1" applyAlignment="1">
      <alignment horizontal="center" vertical="center" wrapText="1"/>
    </xf>
    <xf numFmtId="0" fontId="48" fillId="4" borderId="86" xfId="0" applyFont="1" applyFill="1" applyBorder="1" applyAlignment="1">
      <alignment horizontal="center" vertical="center" wrapText="1"/>
    </xf>
    <xf numFmtId="0" fontId="48" fillId="0" borderId="87" xfId="0" applyFont="1" applyBorder="1" applyAlignment="1">
      <alignment horizontal="center" vertical="top" wrapText="1"/>
    </xf>
    <xf numFmtId="0" fontId="48" fillId="0" borderId="71" xfId="0" applyFont="1" applyBorder="1" applyAlignment="1">
      <alignment horizontal="center" vertical="top" wrapText="1"/>
    </xf>
    <xf numFmtId="0" fontId="48" fillId="0" borderId="88" xfId="0" applyFont="1" applyBorder="1" applyAlignment="1">
      <alignment horizontal="center" vertical="top" wrapText="1"/>
    </xf>
    <xf numFmtId="0" fontId="48" fillId="4" borderId="89" xfId="0" applyFont="1" applyFill="1" applyBorder="1" applyAlignment="1">
      <alignment horizontal="center" vertical="center" wrapText="1"/>
    </xf>
    <xf numFmtId="0" fontId="48" fillId="4" borderId="90" xfId="0" applyFont="1" applyFill="1" applyBorder="1" applyAlignment="1">
      <alignment horizontal="center" vertical="center" wrapText="1"/>
    </xf>
    <xf numFmtId="0" fontId="48" fillId="0" borderId="91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92" xfId="0" applyFont="1" applyBorder="1" applyAlignment="1">
      <alignment horizontal="center" vertical="top" wrapText="1"/>
    </xf>
    <xf numFmtId="0" fontId="48" fillId="2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7" fillId="0" borderId="95" xfId="0" applyFont="1" applyBorder="1" applyAlignment="1">
      <alignment horizontal="justify" vertical="center" wrapText="1"/>
    </xf>
    <xf numFmtId="0" fontId="26" fillId="0" borderId="51" xfId="18" applyFont="1" applyBorder="1" applyAlignment="1">
      <alignment horizontal="left" vertical="center" wrapText="1" indent="1"/>
      <protection/>
    </xf>
    <xf numFmtId="0" fontId="0" fillId="0" borderId="2" xfId="0" applyBorder="1" applyAlignment="1">
      <alignment horizontal="left" vertical="center" wrapText="1" indent="1"/>
    </xf>
    <xf numFmtId="0" fontId="25" fillId="5" borderId="96" xfId="18" applyNumberFormat="1" applyFont="1" applyFill="1" applyBorder="1" applyAlignment="1">
      <alignment horizontal="center" vertical="center" wrapText="1"/>
      <protection/>
    </xf>
    <xf numFmtId="0" fontId="0" fillId="0" borderId="97" xfId="0" applyBorder="1" applyAlignment="1">
      <alignment horizontal="center" vertical="center" wrapText="1"/>
    </xf>
    <xf numFmtId="0" fontId="23" fillId="0" borderId="70" xfId="18" applyFont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5" fillId="5" borderId="73" xfId="1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9" fontId="25" fillId="5" borderId="73" xfId="18" applyNumberFormat="1" applyFont="1" applyFill="1" applyBorder="1" applyAlignment="1">
      <alignment horizontal="center" vertical="center" wrapText="1"/>
      <protection/>
    </xf>
    <xf numFmtId="0" fontId="25" fillId="5" borderId="98" xfId="18" applyFont="1" applyFill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7" fillId="4" borderId="22" xfId="0" applyFont="1" applyFill="1" applyBorder="1" applyAlignment="1">
      <alignment horizontal="center" vertical="center" wrapText="1"/>
    </xf>
    <xf numFmtId="0" fontId="57" fillId="8" borderId="22" xfId="0" applyFont="1" applyFill="1" applyBorder="1" applyAlignment="1">
      <alignment horizontal="center" vertical="center" wrapText="1"/>
    </xf>
    <xf numFmtId="0" fontId="57" fillId="4" borderId="10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57" fillId="8" borderId="101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/>
    </xf>
    <xf numFmtId="0" fontId="57" fillId="0" borderId="10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7" fillId="0" borderId="101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3" fillId="4" borderId="102" xfId="0" applyFont="1" applyFill="1" applyBorder="1" applyAlignment="1">
      <alignment horizontal="center" wrapText="1"/>
    </xf>
    <xf numFmtId="0" fontId="63" fillId="4" borderId="103" xfId="0" applyFont="1" applyFill="1" applyBorder="1" applyAlignment="1">
      <alignment horizontal="center" wrapText="1"/>
    </xf>
    <xf numFmtId="0" fontId="63" fillId="4" borderId="46" xfId="0" applyFont="1" applyFill="1" applyBorder="1" applyAlignment="1">
      <alignment horizontal="center" wrapText="1"/>
    </xf>
    <xf numFmtId="0" fontId="63" fillId="4" borderId="48" xfId="0" applyFont="1" applyFill="1" applyBorder="1" applyAlignment="1">
      <alignment horizontal="center" wrapText="1"/>
    </xf>
    <xf numFmtId="0" fontId="23" fillId="2" borderId="0" xfId="0" applyNumberFormat="1" applyFont="1" applyFill="1" applyAlignment="1">
      <alignment horizontal="left" vertical="center"/>
    </xf>
    <xf numFmtId="49" fontId="15" fillId="2" borderId="0" xfId="0" applyNumberFormat="1" applyFont="1" applyFill="1" applyAlignment="1">
      <alignment horizontal="center" vertical="center" wrapText="1"/>
    </xf>
    <xf numFmtId="0" fontId="25" fillId="4" borderId="5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айс+расх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7229475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7248525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ЛЮБОЙ РАСКРОЙ ИЗДЕЛИЙ ПО ЗАКАЗУ ПОТРЕБИТЕЛЯ 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571500</xdr:rowOff>
    </xdr:from>
    <xdr:to>
      <xdr:col>7</xdr:col>
      <xdr:colOff>638175</xdr:colOff>
      <xdr:row>2</xdr:row>
      <xdr:rowOff>371475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0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0</xdr:colOff>
      <xdr:row>0</xdr:row>
      <xdr:rowOff>419100</xdr:rowOff>
    </xdr:to>
    <xdr:sp>
      <xdr:nvSpPr>
        <xdr:cNvPr id="4" name="Rectangle 5"/>
        <xdr:cNvSpPr>
          <a:spLocks/>
        </xdr:cNvSpPr>
      </xdr:nvSpPr>
      <xdr:spPr>
        <a:xfrm>
          <a:off x="0" y="9525"/>
          <a:ext cx="7229475" cy="40957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219075</xdr:rowOff>
    </xdr:from>
    <xdr:to>
      <xdr:col>7</xdr:col>
      <xdr:colOff>228600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6457950" cy="20002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  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8</xdr:col>
      <xdr:colOff>9525</xdr:colOff>
      <xdr:row>22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9525" y="5400675"/>
          <a:ext cx="6457950" cy="3810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Э К С К Л Ю З И В Н Ы Е  Ц Е Н Ы</a:t>
          </a:r>
          <a:r>
            <a:rPr lang="en-US" cap="none" sz="1800" b="1" i="0" u="none" baseline="0">
              <a:solidFill>
                <a:srgbClr val="003366"/>
              </a:solidFill>
            </a:rPr>
            <a:t> </a:t>
          </a:r>
          <a:r>
            <a:rPr lang="en-US" cap="none" sz="1600" b="1" i="0" u="none" baseline="0">
              <a:solidFill>
                <a:srgbClr val="003366"/>
              </a:solidFill>
            </a:rPr>
            <a:t>при заказе свыше 15 пачек!!! </a:t>
          </a:r>
          <a:r>
            <a:rPr lang="en-US" cap="none" sz="1800" b="1" i="0" u="none" baseline="0">
              <a:solidFill>
                <a:srgbClr val="003366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4914900"/>
          <a:ext cx="64579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
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219075</xdr:rowOff>
    </xdr:from>
    <xdr:to>
      <xdr:col>6</xdr:col>
      <xdr:colOff>466725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7172325" cy="20002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  </a:t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2352675"/>
          <a:ext cx="7172325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Э К С К Л Ю З И В Н Ы Е  Ц Е Н Ы</a:t>
          </a:r>
          <a:r>
            <a:rPr lang="en-US" cap="none" sz="1800" b="1" i="0" u="none" baseline="0">
              <a:solidFill>
                <a:srgbClr val="003366"/>
              </a:solidFill>
            </a:rPr>
            <a:t> </a:t>
          </a:r>
          <a:r>
            <a:rPr lang="en-US" cap="none" sz="1600" b="1" i="0" u="none" baseline="0">
              <a:solidFill>
                <a:srgbClr val="003366"/>
              </a:solidFill>
            </a:rPr>
            <a:t>при заказе свыше 15 пачек!!! </a:t>
          </a:r>
          <a:r>
            <a:rPr lang="en-US" cap="none" sz="1800" b="1" i="0" u="none" baseline="0">
              <a:solidFill>
                <a:srgbClr val="003366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352675"/>
          <a:ext cx="7172325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
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219075</xdr:rowOff>
    </xdr:from>
    <xdr:to>
      <xdr:col>7</xdr:col>
      <xdr:colOff>19050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6667500" cy="20002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  </a:t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2352675"/>
          <a:ext cx="666750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Э К С К Л Ю З И В Н Ы Е  Ц Е Н Ы</a:t>
          </a:r>
          <a:r>
            <a:rPr lang="en-US" cap="none" sz="1800" b="1" i="0" u="none" baseline="0">
              <a:solidFill>
                <a:srgbClr val="003366"/>
              </a:solidFill>
            </a:rPr>
            <a:t> </a:t>
          </a:r>
          <a:r>
            <a:rPr lang="en-US" cap="none" sz="1600" b="1" i="0" u="none" baseline="0">
              <a:solidFill>
                <a:srgbClr val="003366"/>
              </a:solidFill>
            </a:rPr>
            <a:t>при заказе свыше 15 пачек!!! </a:t>
          </a:r>
          <a:r>
            <a:rPr lang="en-US" cap="none" sz="1800" b="1" i="0" u="none" baseline="0">
              <a:solidFill>
                <a:srgbClr val="003366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352675"/>
          <a:ext cx="666750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
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21</xdr:row>
      <xdr:rowOff>57150</xdr:rowOff>
    </xdr:from>
    <xdr:to>
      <xdr:col>4</xdr:col>
      <xdr:colOff>533400</xdr:colOff>
      <xdr:row>26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629275"/>
          <a:ext cx="1400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26</xdr:row>
      <xdr:rowOff>209550</xdr:rowOff>
    </xdr:from>
    <xdr:to>
      <xdr:col>6</xdr:col>
      <xdr:colOff>180975</xdr:colOff>
      <xdr:row>30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6991350"/>
          <a:ext cx="2200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571500</xdr:rowOff>
    </xdr:from>
    <xdr:to>
      <xdr:col>5</xdr:col>
      <xdr:colOff>428625</xdr:colOff>
      <xdr:row>2</xdr:row>
      <xdr:rowOff>371475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0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7</xdr:col>
      <xdr:colOff>9525</xdr:colOff>
      <xdr:row>0</xdr:row>
      <xdr:rowOff>419100</xdr:rowOff>
    </xdr:to>
    <xdr:sp>
      <xdr:nvSpPr>
        <xdr:cNvPr id="4" name="Rectangle 12"/>
        <xdr:cNvSpPr>
          <a:spLocks/>
        </xdr:cNvSpPr>
      </xdr:nvSpPr>
      <xdr:spPr>
        <a:xfrm>
          <a:off x="0" y="9525"/>
          <a:ext cx="6734175" cy="40957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П Р О И З В О Д И Т Е Л Ь</a:t>
          </a:r>
        </a:p>
      </xdr:txBody>
    </xdr:sp>
    <xdr:clientData/>
  </xdr:twoCellAnchor>
  <xdr:twoCellAnchor>
    <xdr:from>
      <xdr:col>0</xdr:col>
      <xdr:colOff>9525</xdr:colOff>
      <xdr:row>19</xdr:row>
      <xdr:rowOff>152400</xdr:rowOff>
    </xdr:from>
    <xdr:to>
      <xdr:col>7</xdr:col>
      <xdr:colOff>0</xdr:colOff>
      <xdr:row>20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9525" y="5076825"/>
          <a:ext cx="6715125" cy="33337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ЛЮБОЙ РАСКРОЙ ПОДОКОННОЙ ДОСКИ ПО РАЗМЕРУ ЗАКАЗЧИКА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7</xdr:col>
      <xdr:colOff>409575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0</xdr:colOff>
      <xdr:row>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7058025" cy="55245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  <xdr:twoCellAnchor>
    <xdr:from>
      <xdr:col>0</xdr:col>
      <xdr:colOff>0</xdr:colOff>
      <xdr:row>52</xdr:row>
      <xdr:rowOff>66675</xdr:rowOff>
    </xdr:from>
    <xdr:to>
      <xdr:col>10</xdr:col>
      <xdr:colOff>19050</xdr:colOff>
      <xdr:row>54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0201275"/>
          <a:ext cx="7077075" cy="26670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ЛЮБОЙ РАСКРОЙ ИЗДЕЛИЙ ПО ЗАКАЗУ ПОТРЕБИТЕЛЯ 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1163300"/>
          <a:ext cx="7058025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6</xdr:col>
      <xdr:colOff>390525</xdr:colOff>
      <xdr:row>4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0</xdr:colOff>
      <xdr:row>0</xdr:row>
      <xdr:rowOff>419100</xdr:rowOff>
    </xdr:to>
    <xdr:sp>
      <xdr:nvSpPr>
        <xdr:cNvPr id="2" name="Rectangle 9"/>
        <xdr:cNvSpPr>
          <a:spLocks/>
        </xdr:cNvSpPr>
      </xdr:nvSpPr>
      <xdr:spPr>
        <a:xfrm>
          <a:off x="0" y="9525"/>
          <a:ext cx="8162925" cy="40957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19050</xdr:colOff>
      <xdr:row>40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0" y="7962900"/>
          <a:ext cx="8181975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ЛЮБОЙ РАСКРОЙ ИЗДЕЛИЙ ПО ЗАКАЗУ ПОТРЕБИТЕЛЯ 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10</xdr:col>
      <xdr:colOff>0</xdr:colOff>
      <xdr:row>46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0" y="8934450"/>
          <a:ext cx="8162925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571500</xdr:rowOff>
    </xdr:from>
    <xdr:to>
      <xdr:col>7</xdr:col>
      <xdr:colOff>504825</xdr:colOff>
      <xdr:row>1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0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12</xdr:col>
      <xdr:colOff>0</xdr:colOff>
      <xdr:row>0</xdr:row>
      <xdr:rowOff>419100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8277225" cy="40957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Официальный дилер ОАО "Комбинат Красный Строитель"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333375</xdr:rowOff>
    </xdr:from>
    <xdr:to>
      <xdr:col>4</xdr:col>
      <xdr:colOff>600075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9525</xdr:colOff>
      <xdr:row>0</xdr:row>
      <xdr:rowOff>333375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4638675" cy="32385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457200</xdr:rowOff>
    </xdr:from>
    <xdr:to>
      <xdr:col>1</xdr:col>
      <xdr:colOff>171450</xdr:colOff>
      <xdr:row>2</xdr:row>
      <xdr:rowOff>38100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9525</xdr:colOff>
      <xdr:row>0</xdr:row>
      <xdr:rowOff>419100</xdr:rowOff>
    </xdr:to>
    <xdr:sp>
      <xdr:nvSpPr>
        <xdr:cNvPr id="2" name="Rectangle 18"/>
        <xdr:cNvSpPr>
          <a:spLocks/>
        </xdr:cNvSpPr>
      </xdr:nvSpPr>
      <xdr:spPr>
        <a:xfrm>
          <a:off x="0" y="9525"/>
          <a:ext cx="7115175" cy="40957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П Р О И З В О Д И Т Е Л 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819150</xdr:colOff>
      <xdr:row>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9525"/>
          <a:ext cx="7658100" cy="40005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П Р О И З В О Д И Т Е Л Ь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0</xdr:rowOff>
    </xdr:from>
    <xdr:to>
      <xdr:col>5</xdr:col>
      <xdr:colOff>314325</xdr:colOff>
      <xdr:row>2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219075</xdr:rowOff>
    </xdr:from>
    <xdr:to>
      <xdr:col>7</xdr:col>
      <xdr:colOff>114300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209550</xdr:rowOff>
    </xdr:to>
    <xdr:sp>
      <xdr:nvSpPr>
        <xdr:cNvPr id="2" name="Rectangle 7"/>
        <xdr:cNvSpPr>
          <a:spLocks/>
        </xdr:cNvSpPr>
      </xdr:nvSpPr>
      <xdr:spPr>
        <a:xfrm>
          <a:off x="0" y="9525"/>
          <a:ext cx="6448425" cy="20002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  </a:t>
          </a:r>
        </a:p>
      </xdr:txBody>
    </xdr:sp>
    <xdr:clientData/>
  </xdr:twoCellAnchor>
  <xdr:twoCellAnchor>
    <xdr:from>
      <xdr:col>0</xdr:col>
      <xdr:colOff>0</xdr:colOff>
      <xdr:row>41</xdr:row>
      <xdr:rowOff>28575</xdr:rowOff>
    </xdr:from>
    <xdr:to>
      <xdr:col>8</xdr:col>
      <xdr:colOff>0</xdr:colOff>
      <xdr:row>45</xdr:row>
      <xdr:rowOff>85725</xdr:rowOff>
    </xdr:to>
    <xdr:sp>
      <xdr:nvSpPr>
        <xdr:cNvPr id="3" name="Rectangle 11"/>
        <xdr:cNvSpPr>
          <a:spLocks/>
        </xdr:cNvSpPr>
      </xdr:nvSpPr>
      <xdr:spPr>
        <a:xfrm>
          <a:off x="0" y="9525000"/>
          <a:ext cx="6448425" cy="70485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Цена указана с НДС, без учета транспортных расходов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0" y="2495550"/>
          <a:ext cx="6448425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
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219075</xdr:rowOff>
    </xdr:from>
    <xdr:to>
      <xdr:col>6</xdr:col>
      <xdr:colOff>704850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57245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9525"/>
          <a:ext cx="6648450" cy="200025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 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438400"/>
          <a:ext cx="66484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Цена на ЦСП дана с учетом доставки автомобильным транспортом до МКАД</a:t>
          </a:r>
          <a:r>
            <a:rPr lang="en-US" cap="none" sz="1800" b="1" i="0" u="none" baseline="0">
              <a:solidFill>
                <a:srgbClr val="003366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438400"/>
          <a:ext cx="6648450" cy="0"/>
        </a:xfrm>
        <a:prstGeom prst="roundRect">
          <a:avLst/>
        </a:prstGeom>
        <a:gradFill rotWithShape="1">
          <a:gsLst>
            <a:gs pos="0">
              <a:srgbClr val="333333"/>
            </a:gs>
            <a:gs pos="50000">
              <a:srgbClr val="FFFFFF"/>
            </a:gs>
            <a:gs pos="100000">
              <a:srgbClr val="333333"/>
            </a:gs>
          </a:gsLst>
          <a:lin ang="1890000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3366"/>
              </a:solidFill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O57"/>
  <sheetViews>
    <sheetView tabSelected="1" view="pageBreakPreview" zoomScaleSheetLayoutView="100" workbookViewId="0" topLeftCell="A1">
      <selection activeCell="A6" sqref="A6:J6"/>
    </sheetView>
  </sheetViews>
  <sheetFormatPr defaultColWidth="9.140625" defaultRowHeight="12.75"/>
  <cols>
    <col min="1" max="1" width="21.8515625" style="1" customWidth="1"/>
    <col min="2" max="2" width="10.7109375" style="1" customWidth="1"/>
    <col min="3" max="3" width="8.28125" style="4" customWidth="1"/>
    <col min="4" max="4" width="8.28125" style="1" customWidth="1"/>
    <col min="5" max="5" width="9.00390625" style="4" customWidth="1"/>
    <col min="6" max="7" width="9.140625" style="4" customWidth="1"/>
    <col min="8" max="8" width="10.28125" style="1" customWidth="1"/>
    <col min="9" max="9" width="11.00390625" style="16" customWidth="1"/>
    <col min="10" max="10" width="10.7109375" style="2" customWidth="1"/>
    <col min="11" max="16384" width="9.140625" style="1" customWidth="1"/>
  </cols>
  <sheetData>
    <row r="1" spans="1:10" s="99" customFormat="1" ht="46.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s="99" customFormat="1" ht="30" customHeight="1">
      <c r="A2" s="98"/>
      <c r="B2" s="344"/>
      <c r="C2" s="344"/>
      <c r="D2" s="344"/>
      <c r="E2" s="344"/>
      <c r="F2" s="344"/>
      <c r="G2" s="344"/>
      <c r="H2" s="344"/>
      <c r="I2" s="345" t="s">
        <v>102</v>
      </c>
      <c r="J2" s="345"/>
    </row>
    <row r="3" spans="1:10" s="99" customFormat="1" ht="34.5" customHeight="1">
      <c r="A3" s="346" t="s">
        <v>97</v>
      </c>
      <c r="B3" s="346"/>
      <c r="C3" s="346"/>
      <c r="D3" s="346"/>
      <c r="E3" s="346"/>
      <c r="F3" s="346"/>
      <c r="G3" s="346"/>
      <c r="H3" s="346"/>
      <c r="I3" s="347"/>
      <c r="J3" s="348"/>
    </row>
    <row r="4" spans="1:10" s="99" customFormat="1" ht="19.5" customHeight="1">
      <c r="A4" s="341" t="s">
        <v>488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2" s="99" customFormat="1" ht="19.5" customHeight="1">
      <c r="A5" s="342" t="s">
        <v>362</v>
      </c>
      <c r="B5" s="342"/>
      <c r="C5" s="342"/>
      <c r="D5" s="342"/>
      <c r="E5" s="342"/>
      <c r="F5" s="342"/>
      <c r="G5" s="342"/>
      <c r="H5" s="342"/>
      <c r="I5" s="342"/>
      <c r="J5" s="342"/>
      <c r="L5" s="294"/>
    </row>
    <row r="6" spans="1:15" s="99" customFormat="1" ht="19.5" customHeight="1">
      <c r="A6" s="341" t="s">
        <v>282</v>
      </c>
      <c r="B6" s="342"/>
      <c r="C6" s="342"/>
      <c r="D6" s="342"/>
      <c r="E6" s="342"/>
      <c r="F6" s="342"/>
      <c r="G6" s="342"/>
      <c r="H6" s="342"/>
      <c r="I6" s="342"/>
      <c r="J6" s="342"/>
      <c r="L6" s="5"/>
      <c r="M6" s="5"/>
      <c r="N6" s="5"/>
      <c r="O6" s="5"/>
    </row>
    <row r="7" spans="1:15" s="99" customFormat="1" ht="19.5" customHeight="1">
      <c r="A7" s="342" t="s">
        <v>107</v>
      </c>
      <c r="B7" s="342"/>
      <c r="C7" s="342"/>
      <c r="D7" s="342"/>
      <c r="E7" s="342"/>
      <c r="F7" s="342"/>
      <c r="G7" s="342"/>
      <c r="H7" s="342"/>
      <c r="I7" s="342"/>
      <c r="J7" s="342"/>
      <c r="L7" s="1"/>
      <c r="M7" s="1"/>
      <c r="N7" s="1"/>
      <c r="O7" s="1"/>
    </row>
    <row r="8" spans="1:10" s="99" customFormat="1" ht="34.5" customHeight="1">
      <c r="A8" s="349" t="s">
        <v>667</v>
      </c>
      <c r="B8" s="349"/>
      <c r="C8" s="349"/>
      <c r="D8" s="349"/>
      <c r="E8" s="349"/>
      <c r="F8" s="349"/>
      <c r="G8" s="349"/>
      <c r="H8" s="349"/>
      <c r="I8" s="350" t="s">
        <v>1</v>
      </c>
      <c r="J8" s="351"/>
    </row>
    <row r="9" spans="1:10" ht="15" customHeight="1">
      <c r="A9" s="354" t="s">
        <v>291</v>
      </c>
      <c r="B9" s="354" t="s">
        <v>304</v>
      </c>
      <c r="C9" s="354" t="s">
        <v>305</v>
      </c>
      <c r="D9" s="354" t="s">
        <v>293</v>
      </c>
      <c r="E9" s="352" t="s">
        <v>295</v>
      </c>
      <c r="F9" s="354" t="s">
        <v>492</v>
      </c>
      <c r="G9" s="354"/>
      <c r="H9" s="354"/>
      <c r="I9" s="353" t="s">
        <v>306</v>
      </c>
      <c r="J9" s="353"/>
    </row>
    <row r="10" spans="1:10" s="5" customFormat="1" ht="36.75" customHeight="1">
      <c r="A10" s="354"/>
      <c r="B10" s="354"/>
      <c r="C10" s="354"/>
      <c r="D10" s="354"/>
      <c r="E10" s="352"/>
      <c r="F10" s="216" t="s">
        <v>493</v>
      </c>
      <c r="G10" s="216" t="s">
        <v>494</v>
      </c>
      <c r="H10" s="215" t="s">
        <v>495</v>
      </c>
      <c r="I10" s="217" t="s">
        <v>307</v>
      </c>
      <c r="J10" s="217" t="s">
        <v>308</v>
      </c>
    </row>
    <row r="11" spans="1:10" ht="12.75">
      <c r="A11" s="355" t="s">
        <v>21</v>
      </c>
      <c r="B11" s="355"/>
      <c r="C11" s="355"/>
      <c r="D11" s="355"/>
      <c r="E11" s="355"/>
      <c r="F11" s="355"/>
      <c r="G11" s="355"/>
      <c r="H11" s="355"/>
      <c r="I11" s="355"/>
      <c r="J11" s="355"/>
    </row>
    <row r="12" spans="1:10" ht="12.75">
      <c r="A12" s="12" t="s">
        <v>302</v>
      </c>
      <c r="B12" s="8">
        <v>100</v>
      </c>
      <c r="C12" s="10" t="s">
        <v>10</v>
      </c>
      <c r="D12" s="8" t="s">
        <v>303</v>
      </c>
      <c r="E12" s="7" t="s">
        <v>309</v>
      </c>
      <c r="F12" s="7" t="s">
        <v>558</v>
      </c>
      <c r="G12" s="7" t="s">
        <v>557</v>
      </c>
      <c r="H12" s="10" t="s">
        <v>543</v>
      </c>
      <c r="I12" s="75">
        <v>60.69</v>
      </c>
      <c r="J12" s="76">
        <f>I12*3.95</f>
        <v>239.7255</v>
      </c>
    </row>
    <row r="13" spans="1:10" ht="12.75">
      <c r="A13" s="12" t="s">
        <v>302</v>
      </c>
      <c r="B13" s="8">
        <v>150</v>
      </c>
      <c r="C13" s="10" t="s">
        <v>10</v>
      </c>
      <c r="D13" s="8" t="s">
        <v>303</v>
      </c>
      <c r="E13" s="7" t="s">
        <v>310</v>
      </c>
      <c r="F13" s="7" t="s">
        <v>508</v>
      </c>
      <c r="G13" s="7" t="s">
        <v>559</v>
      </c>
      <c r="H13" s="10" t="s">
        <v>560</v>
      </c>
      <c r="I13" s="75">
        <v>102.37</v>
      </c>
      <c r="J13" s="76">
        <f>I13*3.95</f>
        <v>404.36150000000004</v>
      </c>
    </row>
    <row r="14" spans="1:10" ht="12.75">
      <c r="A14" s="356" t="s">
        <v>20</v>
      </c>
      <c r="B14" s="356"/>
      <c r="C14" s="356"/>
      <c r="D14" s="356"/>
      <c r="E14" s="356"/>
      <c r="F14" s="356"/>
      <c r="G14" s="356"/>
      <c r="H14" s="356"/>
      <c r="I14" s="356"/>
      <c r="J14" s="356"/>
    </row>
    <row r="15" spans="1:10" ht="12.75">
      <c r="A15" s="12" t="s">
        <v>302</v>
      </c>
      <c r="B15" s="8">
        <v>200</v>
      </c>
      <c r="C15" s="8">
        <v>5</v>
      </c>
      <c r="D15" s="8" t="s">
        <v>303</v>
      </c>
      <c r="E15" s="220">
        <v>90</v>
      </c>
      <c r="F15" s="6"/>
      <c r="G15" s="6">
        <v>220</v>
      </c>
      <c r="H15" s="10" t="s">
        <v>561</v>
      </c>
      <c r="I15" s="75">
        <v>198.52</v>
      </c>
      <c r="J15" s="76">
        <f>I15*5</f>
        <v>992.6</v>
      </c>
    </row>
    <row r="16" spans="1:10" ht="12.75">
      <c r="A16" s="12" t="s">
        <v>302</v>
      </c>
      <c r="B16" s="8">
        <v>250</v>
      </c>
      <c r="C16" s="8">
        <v>5</v>
      </c>
      <c r="D16" s="8" t="s">
        <v>303</v>
      </c>
      <c r="E16" s="220">
        <v>125</v>
      </c>
      <c r="F16" s="6"/>
      <c r="G16" s="6"/>
      <c r="H16" s="10" t="s">
        <v>496</v>
      </c>
      <c r="I16" s="75">
        <v>339.79</v>
      </c>
      <c r="J16" s="76">
        <f>I16*5</f>
        <v>1698.95</v>
      </c>
    </row>
    <row r="17" spans="1:10" ht="12.75">
      <c r="A17" s="12" t="s">
        <v>302</v>
      </c>
      <c r="B17" s="8">
        <v>300</v>
      </c>
      <c r="C17" s="8">
        <v>5</v>
      </c>
      <c r="D17" s="8" t="s">
        <v>303</v>
      </c>
      <c r="E17" s="220">
        <v>161</v>
      </c>
      <c r="F17" s="6"/>
      <c r="G17" s="6">
        <v>96</v>
      </c>
      <c r="H17" s="10" t="s">
        <v>506</v>
      </c>
      <c r="I17" s="9">
        <v>401.51</v>
      </c>
      <c r="J17" s="76">
        <f>I17*5</f>
        <v>2007.55</v>
      </c>
    </row>
    <row r="18" spans="1:10" ht="12.75">
      <c r="A18" s="12" t="s">
        <v>302</v>
      </c>
      <c r="B18" s="8">
        <v>400</v>
      </c>
      <c r="C18" s="8">
        <v>5</v>
      </c>
      <c r="D18" s="8" t="s">
        <v>303</v>
      </c>
      <c r="E18" s="220">
        <v>250.5</v>
      </c>
      <c r="F18" s="6"/>
      <c r="G18" s="6">
        <v>58</v>
      </c>
      <c r="H18" s="10" t="s">
        <v>508</v>
      </c>
      <c r="I18" s="9">
        <v>651.95</v>
      </c>
      <c r="J18" s="76">
        <f>I18*5</f>
        <v>3259.75</v>
      </c>
    </row>
    <row r="19" spans="1:10" ht="12.75">
      <c r="A19" s="12" t="s">
        <v>302</v>
      </c>
      <c r="B19" s="8">
        <v>500</v>
      </c>
      <c r="C19" s="8">
        <v>5</v>
      </c>
      <c r="D19" s="8" t="s">
        <v>303</v>
      </c>
      <c r="E19" s="220">
        <v>430</v>
      </c>
      <c r="F19" s="6"/>
      <c r="G19" s="6">
        <v>36</v>
      </c>
      <c r="H19" s="10" t="s">
        <v>562</v>
      </c>
      <c r="I19" s="9">
        <v>1150.85</v>
      </c>
      <c r="J19" s="76">
        <f>I19*5</f>
        <v>5754.25</v>
      </c>
    </row>
    <row r="20" spans="1:10" ht="12.75">
      <c r="A20" s="356" t="s">
        <v>125</v>
      </c>
      <c r="B20" s="356"/>
      <c r="C20" s="356"/>
      <c r="D20" s="356"/>
      <c r="E20" s="356"/>
      <c r="F20" s="356"/>
      <c r="G20" s="356"/>
      <c r="H20" s="356"/>
      <c r="I20" s="356"/>
      <c r="J20" s="356"/>
    </row>
    <row r="21" spans="1:10" ht="12.75">
      <c r="A21" s="12" t="s">
        <v>311</v>
      </c>
      <c r="B21" s="8">
        <v>100</v>
      </c>
      <c r="C21" s="10" t="s">
        <v>10</v>
      </c>
      <c r="D21" s="8" t="s">
        <v>303</v>
      </c>
      <c r="E21" s="219">
        <v>30.81</v>
      </c>
      <c r="F21" s="6">
        <v>40</v>
      </c>
      <c r="G21" s="6">
        <v>800</v>
      </c>
      <c r="H21" s="10" t="s">
        <v>560</v>
      </c>
      <c r="I21" s="148">
        <v>126.84</v>
      </c>
      <c r="J21" s="76">
        <f>I21*3.95</f>
        <v>501.01800000000003</v>
      </c>
    </row>
    <row r="22" spans="1:10" ht="12.75">
      <c r="A22" s="12" t="s">
        <v>311</v>
      </c>
      <c r="B22" s="8">
        <v>150</v>
      </c>
      <c r="C22" s="10" t="s">
        <v>10</v>
      </c>
      <c r="D22" s="8" t="s">
        <v>303</v>
      </c>
      <c r="E22" s="219">
        <v>50.96</v>
      </c>
      <c r="F22" s="6">
        <v>20</v>
      </c>
      <c r="G22" s="6">
        <v>460</v>
      </c>
      <c r="H22" s="10" t="s">
        <v>124</v>
      </c>
      <c r="I22" s="148">
        <v>176.05</v>
      </c>
      <c r="J22" s="76">
        <f>I22*3.95</f>
        <v>695.3975</v>
      </c>
    </row>
    <row r="23" spans="1:10" ht="12.75">
      <c r="A23" s="12" t="s">
        <v>311</v>
      </c>
      <c r="B23" s="8">
        <v>200</v>
      </c>
      <c r="C23" s="10">
        <v>5</v>
      </c>
      <c r="D23" s="8" t="s">
        <v>303</v>
      </c>
      <c r="E23" s="219">
        <v>110.5</v>
      </c>
      <c r="F23" s="6"/>
      <c r="G23" s="6">
        <v>220</v>
      </c>
      <c r="H23" s="10" t="s">
        <v>563</v>
      </c>
      <c r="I23" s="148">
        <v>246.09</v>
      </c>
      <c r="J23" s="76">
        <f>I23*5</f>
        <v>1230.45</v>
      </c>
    </row>
    <row r="24" spans="1:10" ht="12.75">
      <c r="A24" s="12" t="s">
        <v>311</v>
      </c>
      <c r="B24" s="8">
        <v>250</v>
      </c>
      <c r="C24" s="10">
        <v>5</v>
      </c>
      <c r="D24" s="8" t="s">
        <v>303</v>
      </c>
      <c r="E24" s="219">
        <v>142</v>
      </c>
      <c r="F24" s="6"/>
      <c r="G24" s="6">
        <v>144</v>
      </c>
      <c r="H24" s="10" t="s">
        <v>36</v>
      </c>
      <c r="I24" s="148">
        <v>356.82</v>
      </c>
      <c r="J24" s="76">
        <f>I24*5</f>
        <v>1784.1</v>
      </c>
    </row>
    <row r="25" spans="1:10" ht="12.75">
      <c r="A25" s="12" t="s">
        <v>311</v>
      </c>
      <c r="B25" s="8">
        <v>300</v>
      </c>
      <c r="C25" s="10">
        <v>5</v>
      </c>
      <c r="D25" s="8" t="s">
        <v>303</v>
      </c>
      <c r="E25" s="219">
        <v>201</v>
      </c>
      <c r="F25" s="6"/>
      <c r="G25" s="6">
        <v>96</v>
      </c>
      <c r="H25" s="10" t="s">
        <v>564</v>
      </c>
      <c r="I25" s="148">
        <v>469.46</v>
      </c>
      <c r="J25" s="76">
        <f>I25*5</f>
        <v>2347.2999999999997</v>
      </c>
    </row>
    <row r="26" spans="1:10" ht="12.75">
      <c r="A26" s="12" t="s">
        <v>311</v>
      </c>
      <c r="B26" s="8">
        <v>400</v>
      </c>
      <c r="C26" s="10">
        <v>5</v>
      </c>
      <c r="D26" s="8" t="s">
        <v>303</v>
      </c>
      <c r="E26" s="219">
        <v>344</v>
      </c>
      <c r="F26" s="7"/>
      <c r="G26" s="7" t="s">
        <v>58</v>
      </c>
      <c r="H26" s="10" t="s">
        <v>565</v>
      </c>
      <c r="I26" s="148">
        <v>802.64</v>
      </c>
      <c r="J26" s="76">
        <f>I26*5</f>
        <v>4013.2</v>
      </c>
    </row>
    <row r="27" spans="1:10" ht="12.75">
      <c r="A27" s="12" t="s">
        <v>311</v>
      </c>
      <c r="B27" s="8">
        <v>500</v>
      </c>
      <c r="C27" s="10">
        <v>5</v>
      </c>
      <c r="D27" s="8" t="s">
        <v>303</v>
      </c>
      <c r="E27" s="219">
        <v>508</v>
      </c>
      <c r="F27" s="7"/>
      <c r="G27" s="7" t="s">
        <v>565</v>
      </c>
      <c r="H27" s="10" t="s">
        <v>27</v>
      </c>
      <c r="I27" s="148">
        <v>1218.14</v>
      </c>
      <c r="J27" s="76">
        <f>I27*5</f>
        <v>6090.700000000001</v>
      </c>
    </row>
    <row r="28" spans="1:10" ht="12.75">
      <c r="A28" s="12" t="s">
        <v>312</v>
      </c>
      <c r="B28" s="8">
        <v>100</v>
      </c>
      <c r="C28" s="10" t="s">
        <v>10</v>
      </c>
      <c r="D28" s="8" t="s">
        <v>303</v>
      </c>
      <c r="E28" s="219" t="s">
        <v>13</v>
      </c>
      <c r="F28" s="7" t="s">
        <v>508</v>
      </c>
      <c r="G28" s="7" t="s">
        <v>507</v>
      </c>
      <c r="H28" s="10" t="s">
        <v>560</v>
      </c>
      <c r="I28" s="148">
        <v>136.3</v>
      </c>
      <c r="J28" s="76">
        <f>I28*3.95</f>
        <v>538.3850000000001</v>
      </c>
    </row>
    <row r="29" spans="1:10" ht="12.75">
      <c r="A29" s="12" t="s">
        <v>312</v>
      </c>
      <c r="B29" s="8">
        <v>150</v>
      </c>
      <c r="C29" s="10" t="s">
        <v>10</v>
      </c>
      <c r="D29" s="8" t="s">
        <v>303</v>
      </c>
      <c r="E29" s="219" t="s">
        <v>14</v>
      </c>
      <c r="F29" s="7" t="s">
        <v>50</v>
      </c>
      <c r="G29" s="7" t="s">
        <v>566</v>
      </c>
      <c r="H29" s="10" t="s">
        <v>124</v>
      </c>
      <c r="I29" s="148">
        <v>193.08</v>
      </c>
      <c r="J29" s="76">
        <f>I29*3.95</f>
        <v>762.666</v>
      </c>
    </row>
    <row r="30" spans="1:10" ht="12.75">
      <c r="A30" s="12" t="s">
        <v>312</v>
      </c>
      <c r="B30" s="8">
        <v>200</v>
      </c>
      <c r="C30" s="10">
        <v>5</v>
      </c>
      <c r="D30" s="8" t="s">
        <v>303</v>
      </c>
      <c r="E30" s="219" t="s">
        <v>127</v>
      </c>
      <c r="F30" s="7"/>
      <c r="G30" s="7" t="s">
        <v>512</v>
      </c>
      <c r="H30" s="10" t="s">
        <v>563</v>
      </c>
      <c r="I30" s="148">
        <v>300.04</v>
      </c>
      <c r="J30" s="76">
        <f>I30*5</f>
        <v>1500.2</v>
      </c>
    </row>
    <row r="31" spans="1:10" ht="12.75">
      <c r="A31" s="12" t="s">
        <v>312</v>
      </c>
      <c r="B31" s="8">
        <v>250</v>
      </c>
      <c r="C31" s="10">
        <v>5</v>
      </c>
      <c r="D31" s="8" t="s">
        <v>303</v>
      </c>
      <c r="E31" s="219">
        <v>169</v>
      </c>
      <c r="F31" s="7"/>
      <c r="G31" s="7" t="s">
        <v>123</v>
      </c>
      <c r="H31" s="10" t="s">
        <v>36</v>
      </c>
      <c r="I31" s="148">
        <v>445.8</v>
      </c>
      <c r="J31" s="76">
        <f>I31*5</f>
        <v>2229</v>
      </c>
    </row>
    <row r="32" spans="1:10" ht="12.75">
      <c r="A32" s="12" t="s">
        <v>312</v>
      </c>
      <c r="B32" s="8">
        <v>300</v>
      </c>
      <c r="C32" s="8">
        <v>5</v>
      </c>
      <c r="D32" s="8" t="s">
        <v>303</v>
      </c>
      <c r="E32" s="219" t="s">
        <v>128</v>
      </c>
      <c r="F32" s="7"/>
      <c r="G32" s="7" t="s">
        <v>36</v>
      </c>
      <c r="H32" s="10" t="s">
        <v>564</v>
      </c>
      <c r="I32" s="148">
        <v>583.04</v>
      </c>
      <c r="J32" s="76">
        <f>I32*5</f>
        <v>2915.2</v>
      </c>
    </row>
    <row r="33" spans="1:10" ht="12.75">
      <c r="A33" s="12" t="s">
        <v>312</v>
      </c>
      <c r="B33" s="8">
        <v>400</v>
      </c>
      <c r="C33" s="8">
        <v>5</v>
      </c>
      <c r="D33" s="8" t="s">
        <v>303</v>
      </c>
      <c r="E33" s="219">
        <v>409</v>
      </c>
      <c r="F33" s="7"/>
      <c r="G33" s="7" t="s">
        <v>58</v>
      </c>
      <c r="H33" s="10" t="s">
        <v>565</v>
      </c>
      <c r="I33" s="148">
        <v>998.56</v>
      </c>
      <c r="J33" s="76">
        <f>I33*5</f>
        <v>4992.799999999999</v>
      </c>
    </row>
    <row r="34" spans="1:11" ht="12.75">
      <c r="A34" s="12" t="s">
        <v>312</v>
      </c>
      <c r="B34" s="8">
        <v>500</v>
      </c>
      <c r="C34" s="8">
        <v>5</v>
      </c>
      <c r="D34" s="8" t="s">
        <v>303</v>
      </c>
      <c r="E34" s="219" t="s">
        <v>250</v>
      </c>
      <c r="F34" s="7"/>
      <c r="G34" s="7" t="s">
        <v>565</v>
      </c>
      <c r="H34" s="10" t="s">
        <v>27</v>
      </c>
      <c r="I34" s="148">
        <v>1521.97</v>
      </c>
      <c r="J34" s="76">
        <f>I34*5</f>
        <v>7609.85</v>
      </c>
      <c r="K34" s="21"/>
    </row>
    <row r="35" spans="1:11" ht="12.75">
      <c r="A35" s="12" t="s">
        <v>126</v>
      </c>
      <c r="B35" s="8">
        <v>100</v>
      </c>
      <c r="C35" s="10" t="s">
        <v>10</v>
      </c>
      <c r="D35" s="8" t="s">
        <v>303</v>
      </c>
      <c r="E35" s="219">
        <v>41.05</v>
      </c>
      <c r="F35" s="7" t="s">
        <v>508</v>
      </c>
      <c r="G35" s="7" t="s">
        <v>507</v>
      </c>
      <c r="H35" s="10" t="s">
        <v>566</v>
      </c>
      <c r="I35" s="75">
        <v>149.25</v>
      </c>
      <c r="J35" s="76">
        <v>589.54</v>
      </c>
      <c r="K35" s="77"/>
    </row>
    <row r="36" spans="1:10" ht="12.75">
      <c r="A36" s="12" t="s">
        <v>126</v>
      </c>
      <c r="B36" s="8">
        <v>150</v>
      </c>
      <c r="C36" s="10" t="s">
        <v>10</v>
      </c>
      <c r="D36" s="8" t="s">
        <v>303</v>
      </c>
      <c r="E36" s="219" t="s">
        <v>129</v>
      </c>
      <c r="F36" s="7" t="s">
        <v>23</v>
      </c>
      <c r="G36" s="7" t="s">
        <v>566</v>
      </c>
      <c r="H36" s="10" t="s">
        <v>124</v>
      </c>
      <c r="I36" s="75">
        <v>236.81</v>
      </c>
      <c r="J36" s="76">
        <v>935.4</v>
      </c>
    </row>
    <row r="37" spans="1:10" ht="12.75">
      <c r="A37" s="12" t="s">
        <v>126</v>
      </c>
      <c r="B37" s="8">
        <v>200</v>
      </c>
      <c r="C37" s="10">
        <v>5</v>
      </c>
      <c r="D37" s="8" t="s">
        <v>303</v>
      </c>
      <c r="E37" s="219">
        <v>150</v>
      </c>
      <c r="F37" s="7"/>
      <c r="G37" s="7"/>
      <c r="H37" s="10" t="s">
        <v>486</v>
      </c>
      <c r="I37" s="75">
        <v>396.63</v>
      </c>
      <c r="J37" s="76">
        <f>I37*5</f>
        <v>1983.15</v>
      </c>
    </row>
    <row r="38" spans="1:10" ht="12.75">
      <c r="A38" s="12" t="s">
        <v>126</v>
      </c>
      <c r="B38" s="8">
        <v>250</v>
      </c>
      <c r="C38" s="10">
        <v>5</v>
      </c>
      <c r="D38" s="8" t="s">
        <v>303</v>
      </c>
      <c r="E38" s="219" t="s">
        <v>130</v>
      </c>
      <c r="F38" s="7"/>
      <c r="G38" s="7"/>
      <c r="H38" s="10" t="s">
        <v>505</v>
      </c>
      <c r="I38" s="75">
        <v>561.59</v>
      </c>
      <c r="J38" s="76">
        <f>I38*5</f>
        <v>2807.9500000000003</v>
      </c>
    </row>
    <row r="39" spans="1:10" ht="12.75">
      <c r="A39" s="12" t="s">
        <v>126</v>
      </c>
      <c r="B39" s="8">
        <v>300</v>
      </c>
      <c r="C39" s="8">
        <v>5</v>
      </c>
      <c r="D39" s="8" t="s">
        <v>303</v>
      </c>
      <c r="E39" s="219" t="s">
        <v>131</v>
      </c>
      <c r="F39" s="7"/>
      <c r="G39" s="7"/>
      <c r="H39" s="10" t="s">
        <v>567</v>
      </c>
      <c r="I39" s="75">
        <v>765.23</v>
      </c>
      <c r="J39" s="76">
        <f>I39*5</f>
        <v>3826.15</v>
      </c>
    </row>
    <row r="40" spans="1:10" ht="12.75">
      <c r="A40" s="12" t="s">
        <v>126</v>
      </c>
      <c r="B40" s="8">
        <v>400</v>
      </c>
      <c r="C40" s="8">
        <v>5</v>
      </c>
      <c r="D40" s="8" t="s">
        <v>303</v>
      </c>
      <c r="E40" s="219">
        <v>503</v>
      </c>
      <c r="F40" s="7"/>
      <c r="G40" s="7"/>
      <c r="H40" s="10" t="s">
        <v>565</v>
      </c>
      <c r="I40" s="75">
        <v>1325.31</v>
      </c>
      <c r="J40" s="76">
        <f>I40*5</f>
        <v>6626.549999999999</v>
      </c>
    </row>
    <row r="41" spans="1:10" ht="12.75">
      <c r="A41" s="12" t="s">
        <v>126</v>
      </c>
      <c r="B41" s="8">
        <v>500</v>
      </c>
      <c r="C41" s="8">
        <v>5</v>
      </c>
      <c r="D41" s="8" t="s">
        <v>303</v>
      </c>
      <c r="E41" s="219">
        <v>756</v>
      </c>
      <c r="F41" s="7"/>
      <c r="G41" s="7"/>
      <c r="H41" s="10" t="s">
        <v>568</v>
      </c>
      <c r="I41" s="75">
        <v>2103.23</v>
      </c>
      <c r="J41" s="76">
        <f>I41*5</f>
        <v>10516.15</v>
      </c>
    </row>
    <row r="42" spans="1:10" ht="12.75">
      <c r="A42" s="12" t="s">
        <v>11</v>
      </c>
      <c r="B42" s="8">
        <v>400</v>
      </c>
      <c r="C42" s="10" t="s">
        <v>12</v>
      </c>
      <c r="D42" s="8" t="s">
        <v>303</v>
      </c>
      <c r="E42" s="219">
        <v>279</v>
      </c>
      <c r="F42" s="7"/>
      <c r="G42" s="7"/>
      <c r="H42" s="10"/>
      <c r="I42" s="75">
        <v>795.87</v>
      </c>
      <c r="J42" s="76">
        <f>I42*4.96</f>
        <v>3947.5152</v>
      </c>
    </row>
    <row r="43" spans="1:10" ht="12.75">
      <c r="A43" s="356" t="s">
        <v>139</v>
      </c>
      <c r="B43" s="356"/>
      <c r="C43" s="356"/>
      <c r="D43" s="356"/>
      <c r="E43" s="356"/>
      <c r="F43" s="356"/>
      <c r="G43" s="356"/>
      <c r="H43" s="356"/>
      <c r="I43" s="356"/>
      <c r="J43" s="356"/>
    </row>
    <row r="44" spans="1:10" ht="53.25" customHeight="1">
      <c r="A44" s="67" t="s">
        <v>291</v>
      </c>
      <c r="B44" s="66" t="s">
        <v>140</v>
      </c>
      <c r="C44" s="357" t="s">
        <v>143</v>
      </c>
      <c r="D44" s="357"/>
      <c r="E44" s="358" t="s">
        <v>144</v>
      </c>
      <c r="F44" s="359"/>
      <c r="G44" s="359"/>
      <c r="H44" s="360"/>
      <c r="I44" s="66" t="s">
        <v>141</v>
      </c>
      <c r="J44" s="68" t="s">
        <v>142</v>
      </c>
    </row>
    <row r="45" spans="1:10" ht="12.75">
      <c r="A45" s="12" t="s">
        <v>132</v>
      </c>
      <c r="B45" s="9">
        <v>18.15</v>
      </c>
      <c r="C45" s="361" t="s">
        <v>289</v>
      </c>
      <c r="D45" s="362"/>
      <c r="E45" s="363">
        <v>54.1</v>
      </c>
      <c r="F45" s="364"/>
      <c r="G45" s="364"/>
      <c r="H45" s="338"/>
      <c r="I45" s="9">
        <v>62.7</v>
      </c>
      <c r="J45" s="9">
        <v>24.95</v>
      </c>
    </row>
    <row r="46" spans="1:10" ht="12.75">
      <c r="A46" s="12" t="s">
        <v>134</v>
      </c>
      <c r="B46" s="9">
        <v>29.5</v>
      </c>
      <c r="C46" s="361" t="s">
        <v>289</v>
      </c>
      <c r="D46" s="362"/>
      <c r="E46" s="363">
        <v>74.6</v>
      </c>
      <c r="F46" s="364"/>
      <c r="G46" s="364"/>
      <c r="H46" s="338"/>
      <c r="I46" s="9">
        <v>77.7</v>
      </c>
      <c r="J46" s="9">
        <v>35.2</v>
      </c>
    </row>
    <row r="47" spans="1:10" ht="12.75">
      <c r="A47" s="12" t="s">
        <v>133</v>
      </c>
      <c r="B47" s="9">
        <v>59</v>
      </c>
      <c r="C47" s="363">
        <v>98</v>
      </c>
      <c r="D47" s="338"/>
      <c r="E47" s="363">
        <v>98</v>
      </c>
      <c r="F47" s="364"/>
      <c r="G47" s="364"/>
      <c r="H47" s="338"/>
      <c r="I47" s="9">
        <v>104.4</v>
      </c>
      <c r="J47" s="9">
        <v>40.85</v>
      </c>
    </row>
    <row r="48" spans="1:10" ht="12.75">
      <c r="A48" s="12" t="s">
        <v>135</v>
      </c>
      <c r="B48" s="9" t="s">
        <v>289</v>
      </c>
      <c r="C48" s="363">
        <v>136.35</v>
      </c>
      <c r="D48" s="338"/>
      <c r="E48" s="363">
        <v>136.5</v>
      </c>
      <c r="F48" s="364"/>
      <c r="G48" s="364"/>
      <c r="H48" s="338"/>
      <c r="I48" s="9">
        <v>143.7</v>
      </c>
      <c r="J48" s="9">
        <v>56.7</v>
      </c>
    </row>
    <row r="49" spans="1:10" ht="12.75">
      <c r="A49" s="12" t="s">
        <v>136</v>
      </c>
      <c r="B49" s="9">
        <v>94.15</v>
      </c>
      <c r="C49" s="363">
        <v>164.6</v>
      </c>
      <c r="D49" s="338"/>
      <c r="E49" s="363">
        <v>164.6</v>
      </c>
      <c r="F49" s="364"/>
      <c r="G49" s="364"/>
      <c r="H49" s="338"/>
      <c r="I49" s="9">
        <v>179.5</v>
      </c>
      <c r="J49" s="9">
        <v>68.04</v>
      </c>
    </row>
    <row r="50" spans="1:10" ht="12.75">
      <c r="A50" s="12" t="s">
        <v>137</v>
      </c>
      <c r="B50" s="9">
        <v>130.75</v>
      </c>
      <c r="C50" s="363">
        <v>265.1</v>
      </c>
      <c r="D50" s="338"/>
      <c r="E50" s="363">
        <v>265.1</v>
      </c>
      <c r="F50" s="364"/>
      <c r="G50" s="364"/>
      <c r="H50" s="338"/>
      <c r="I50" s="9">
        <v>289.66</v>
      </c>
      <c r="J50" s="9">
        <v>88.5</v>
      </c>
    </row>
    <row r="51" spans="1:10" ht="12.75">
      <c r="A51" s="12" t="s">
        <v>138</v>
      </c>
      <c r="B51" s="9" t="s">
        <v>289</v>
      </c>
      <c r="C51" s="363">
        <v>399</v>
      </c>
      <c r="D51" s="338"/>
      <c r="E51" s="363">
        <v>398.9</v>
      </c>
      <c r="F51" s="364"/>
      <c r="G51" s="364"/>
      <c r="H51" s="338"/>
      <c r="I51" s="9">
        <v>540.9</v>
      </c>
      <c r="J51" s="9">
        <v>113.4</v>
      </c>
    </row>
    <row r="52" spans="1:10" ht="14.25" customHeight="1">
      <c r="A52" s="340" t="s">
        <v>19</v>
      </c>
      <c r="B52" s="335"/>
      <c r="C52" s="335"/>
      <c r="D52" s="3" t="s">
        <v>15</v>
      </c>
      <c r="E52" s="336" t="s">
        <v>57</v>
      </c>
      <c r="F52" s="336"/>
      <c r="G52" s="336"/>
      <c r="H52" s="336"/>
      <c r="I52" s="336"/>
      <c r="J52" s="337"/>
    </row>
    <row r="53" spans="1:10" s="99" customFormat="1" ht="5.25" customHeight="1">
      <c r="A53" s="134"/>
      <c r="B53" s="134"/>
      <c r="C53" s="134"/>
      <c r="D53" s="11"/>
      <c r="E53" s="113"/>
      <c r="F53" s="113"/>
      <c r="G53" s="113"/>
      <c r="H53" s="113"/>
      <c r="I53" s="114"/>
      <c r="J53" s="114"/>
    </row>
    <row r="54" spans="1:10" s="133" customFormat="1" ht="15" customHeight="1">
      <c r="A54" s="339" t="s">
        <v>43</v>
      </c>
      <c r="B54" s="339"/>
      <c r="C54" s="339"/>
      <c r="D54" s="339"/>
      <c r="E54" s="339"/>
      <c r="F54" s="339"/>
      <c r="G54" s="339"/>
      <c r="H54" s="339"/>
      <c r="I54" s="339"/>
      <c r="J54" s="339"/>
    </row>
    <row r="55" spans="1:10" s="133" customFormat="1" ht="16.5" customHeight="1">
      <c r="A55" s="339" t="s">
        <v>42</v>
      </c>
      <c r="B55" s="339"/>
      <c r="C55" s="339"/>
      <c r="D55" s="339"/>
      <c r="E55" s="339"/>
      <c r="F55" s="339"/>
      <c r="G55" s="339"/>
      <c r="H55" s="339"/>
      <c r="I55" s="339"/>
      <c r="J55" s="339"/>
    </row>
    <row r="56" spans="1:10" s="133" customFormat="1" ht="24" customHeight="1">
      <c r="A56" s="339" t="s">
        <v>41</v>
      </c>
      <c r="B56" s="339"/>
      <c r="C56" s="339"/>
      <c r="D56" s="339"/>
      <c r="E56" s="339"/>
      <c r="F56" s="339"/>
      <c r="G56" s="339"/>
      <c r="H56" s="339"/>
      <c r="I56" s="339"/>
      <c r="J56" s="339"/>
    </row>
    <row r="57" spans="3:10" ht="9" customHeight="1">
      <c r="C57" s="1"/>
      <c r="E57" s="1"/>
      <c r="F57" s="1"/>
      <c r="G57" s="1"/>
      <c r="I57" s="1"/>
      <c r="J57" s="1"/>
    </row>
  </sheetData>
  <mergeCells count="43">
    <mergeCell ref="A56:J56"/>
    <mergeCell ref="A52:C52"/>
    <mergeCell ref="E52:J52"/>
    <mergeCell ref="A54:J54"/>
    <mergeCell ref="A55:J55"/>
    <mergeCell ref="C50:D50"/>
    <mergeCell ref="E50:H50"/>
    <mergeCell ref="C51:D51"/>
    <mergeCell ref="E51:H51"/>
    <mergeCell ref="C48:D48"/>
    <mergeCell ref="E48:H48"/>
    <mergeCell ref="C49:D49"/>
    <mergeCell ref="E49:H49"/>
    <mergeCell ref="C46:D46"/>
    <mergeCell ref="E46:H46"/>
    <mergeCell ref="C47:D47"/>
    <mergeCell ref="E47:H47"/>
    <mergeCell ref="C44:D44"/>
    <mergeCell ref="E44:H44"/>
    <mergeCell ref="C45:D45"/>
    <mergeCell ref="E45:H45"/>
    <mergeCell ref="A11:J11"/>
    <mergeCell ref="A14:J14"/>
    <mergeCell ref="A20:J20"/>
    <mergeCell ref="A43:J43"/>
    <mergeCell ref="E9:E10"/>
    <mergeCell ref="I9:J9"/>
    <mergeCell ref="A9:A10"/>
    <mergeCell ref="B9:B10"/>
    <mergeCell ref="C9:C10"/>
    <mergeCell ref="D9:D10"/>
    <mergeCell ref="F9:H9"/>
    <mergeCell ref="A6:J6"/>
    <mergeCell ref="A7:J7"/>
    <mergeCell ref="A8:H8"/>
    <mergeCell ref="I8:J8"/>
    <mergeCell ref="A4:J4"/>
    <mergeCell ref="A5:J5"/>
    <mergeCell ref="A1:J1"/>
    <mergeCell ref="B2:H2"/>
    <mergeCell ref="I2:J2"/>
    <mergeCell ref="A3:H3"/>
    <mergeCell ref="I3:J3"/>
  </mergeCells>
  <printOptions/>
  <pageMargins left="0.17" right="0.17" top="0.21" bottom="0.17" header="0.17" footer="0.17"/>
  <pageSetup fitToHeight="1" fitToWidth="1" horizontalDpi="600" verticalDpi="600" orientation="portrait" paperSize="9" scale="91" r:id="rId2"/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I26"/>
  <sheetViews>
    <sheetView view="pageBreakPreview" zoomScaleSheetLayoutView="100" workbookViewId="0" topLeftCell="A2">
      <selection activeCell="A7" sqref="A7:F7"/>
    </sheetView>
  </sheetViews>
  <sheetFormatPr defaultColWidth="9.140625" defaultRowHeight="12.75"/>
  <cols>
    <col min="1" max="1" width="18.28125" style="1" customWidth="1"/>
    <col min="2" max="2" width="6.421875" style="1" customWidth="1"/>
    <col min="3" max="3" width="11.00390625" style="4" customWidth="1"/>
    <col min="4" max="4" width="10.00390625" style="1" customWidth="1"/>
    <col min="5" max="5" width="12.140625" style="4" customWidth="1"/>
    <col min="6" max="6" width="10.57421875" style="1" customWidth="1"/>
    <col min="7" max="7" width="14.28125" style="15" customWidth="1"/>
    <col min="8" max="8" width="14.140625" style="2" customWidth="1"/>
    <col min="9" max="16384" width="9.140625" style="1" customWidth="1"/>
  </cols>
  <sheetData>
    <row r="1" spans="1:8" ht="33.75" customHeight="1" hidden="1">
      <c r="A1" s="491"/>
      <c r="B1" s="491"/>
      <c r="C1" s="491"/>
      <c r="D1" s="491"/>
      <c r="E1" s="491"/>
      <c r="F1" s="491"/>
      <c r="G1" s="491"/>
      <c r="H1" s="491"/>
    </row>
    <row r="2" spans="1:8" s="99" customFormat="1" ht="46.5" customHeight="1">
      <c r="A2" s="442"/>
      <c r="B2" s="494"/>
      <c r="C2" s="494"/>
      <c r="D2" s="494"/>
      <c r="E2" s="494"/>
      <c r="F2" s="494"/>
      <c r="G2" s="494"/>
      <c r="H2" s="494"/>
    </row>
    <row r="3" spans="1:8" s="99" customFormat="1" ht="30" customHeight="1">
      <c r="A3" s="140"/>
      <c r="B3" s="492"/>
      <c r="C3" s="492"/>
      <c r="D3" s="492"/>
      <c r="E3" s="492"/>
      <c r="F3" s="492"/>
      <c r="G3" s="493" t="s">
        <v>102</v>
      </c>
      <c r="H3" s="493"/>
    </row>
    <row r="4" spans="1:8" s="99" customFormat="1" ht="5.25" customHeight="1">
      <c r="A4" s="509" t="s">
        <v>97</v>
      </c>
      <c r="B4" s="509"/>
      <c r="C4" s="509"/>
      <c r="D4" s="509"/>
      <c r="E4" s="509"/>
      <c r="F4" s="509"/>
      <c r="G4" s="488"/>
      <c r="H4" s="489"/>
    </row>
    <row r="5" spans="1:8" s="99" customFormat="1" ht="34.5" customHeight="1">
      <c r="A5" s="141" t="s">
        <v>98</v>
      </c>
      <c r="B5" s="490" t="s">
        <v>389</v>
      </c>
      <c r="C5" s="490"/>
      <c r="D5" s="490"/>
      <c r="E5" s="490"/>
      <c r="F5" s="490"/>
      <c r="G5" s="490"/>
      <c r="H5" s="490"/>
    </row>
    <row r="6" spans="1:8" s="99" customFormat="1" ht="34.5" customHeight="1">
      <c r="A6" s="141" t="s">
        <v>99</v>
      </c>
      <c r="B6" s="490" t="s">
        <v>108</v>
      </c>
      <c r="C6" s="490"/>
      <c r="D6" s="490"/>
      <c r="E6" s="490"/>
      <c r="F6" s="490"/>
      <c r="G6" s="490"/>
      <c r="H6" s="490"/>
    </row>
    <row r="7" spans="1:8" s="99" customFormat="1" ht="34.5" customHeight="1">
      <c r="A7" s="486" t="s">
        <v>684</v>
      </c>
      <c r="B7" s="486"/>
      <c r="C7" s="486"/>
      <c r="D7" s="486"/>
      <c r="E7" s="486"/>
      <c r="F7" s="486"/>
      <c r="G7" s="530" t="s">
        <v>8</v>
      </c>
      <c r="H7" s="530"/>
    </row>
    <row r="8" spans="1:6" s="5" customFormat="1" ht="12.75" customHeight="1" thickBot="1">
      <c r="A8" s="531" t="s">
        <v>450</v>
      </c>
      <c r="B8" s="531"/>
      <c r="C8" s="531"/>
      <c r="D8" s="531"/>
      <c r="E8" s="531"/>
      <c r="F8" s="531"/>
    </row>
    <row r="9" spans="1:8" s="5" customFormat="1" ht="21.75" customHeight="1" thickBot="1">
      <c r="A9" s="542" t="s">
        <v>291</v>
      </c>
      <c r="B9" s="543"/>
      <c r="C9" s="539" t="s">
        <v>390</v>
      </c>
      <c r="D9" s="539" t="s">
        <v>391</v>
      </c>
      <c r="E9" s="541" t="s">
        <v>392</v>
      </c>
      <c r="F9" s="539" t="s">
        <v>293</v>
      </c>
      <c r="G9" s="534" t="s">
        <v>393</v>
      </c>
      <c r="H9" s="535"/>
    </row>
    <row r="10" spans="1:8" s="21" customFormat="1" ht="45.75" thickBot="1">
      <c r="A10" s="544"/>
      <c r="B10" s="545"/>
      <c r="C10" s="540"/>
      <c r="D10" s="540"/>
      <c r="E10" s="540"/>
      <c r="F10" s="540"/>
      <c r="G10" s="155" t="s">
        <v>411</v>
      </c>
      <c r="H10" s="156" t="s">
        <v>410</v>
      </c>
    </row>
    <row r="11" spans="1:9" ht="15" customHeight="1">
      <c r="A11" s="536" t="s">
        <v>407</v>
      </c>
      <c r="B11" s="537"/>
      <c r="C11" s="537"/>
      <c r="D11" s="537"/>
      <c r="E11" s="537"/>
      <c r="F11" s="537"/>
      <c r="G11" s="537"/>
      <c r="H11" s="538"/>
      <c r="I11" s="2"/>
    </row>
    <row r="12" spans="1:9" ht="12.75" customHeight="1">
      <c r="A12" s="532" t="s">
        <v>394</v>
      </c>
      <c r="B12" s="533"/>
      <c r="C12" s="55">
        <v>25</v>
      </c>
      <c r="D12" s="55" t="s">
        <v>395</v>
      </c>
      <c r="E12" s="154">
        <v>6</v>
      </c>
      <c r="F12" s="55" t="s">
        <v>69</v>
      </c>
      <c r="G12" s="158">
        <v>5300</v>
      </c>
      <c r="H12" s="158">
        <v>4700</v>
      </c>
      <c r="I12" s="2"/>
    </row>
    <row r="13" spans="1:9" ht="12.75" customHeight="1">
      <c r="A13" s="532" t="s">
        <v>394</v>
      </c>
      <c r="B13" s="533"/>
      <c r="C13" s="55">
        <v>40</v>
      </c>
      <c r="D13" s="55" t="s">
        <v>395</v>
      </c>
      <c r="E13" s="154">
        <v>6</v>
      </c>
      <c r="F13" s="55" t="s">
        <v>69</v>
      </c>
      <c r="G13" s="158">
        <v>5300</v>
      </c>
      <c r="H13" s="158">
        <v>4700</v>
      </c>
      <c r="I13" s="2"/>
    </row>
    <row r="14" spans="1:9" ht="15" customHeight="1">
      <c r="A14" s="532" t="s">
        <v>394</v>
      </c>
      <c r="B14" s="533"/>
      <c r="C14" s="55">
        <v>50</v>
      </c>
      <c r="D14" s="55" t="s">
        <v>395</v>
      </c>
      <c r="E14" s="154">
        <v>6</v>
      </c>
      <c r="F14" s="55" t="s">
        <v>69</v>
      </c>
      <c r="G14" s="158">
        <v>5300</v>
      </c>
      <c r="H14" s="158">
        <v>4700</v>
      </c>
      <c r="I14" s="2"/>
    </row>
    <row r="15" spans="1:9" ht="15" customHeight="1">
      <c r="A15" s="532" t="s">
        <v>394</v>
      </c>
      <c r="B15" s="533"/>
      <c r="C15" s="55">
        <v>50</v>
      </c>
      <c r="D15" s="55">
        <v>200</v>
      </c>
      <c r="E15" s="154">
        <v>6</v>
      </c>
      <c r="F15" s="55" t="s">
        <v>69</v>
      </c>
      <c r="G15" s="158">
        <v>5400</v>
      </c>
      <c r="H15" s="158">
        <v>4800</v>
      </c>
      <c r="I15" s="2"/>
    </row>
    <row r="16" spans="1:9" s="99" customFormat="1" ht="12.75" customHeight="1">
      <c r="A16" s="532" t="s">
        <v>396</v>
      </c>
      <c r="B16" s="533"/>
      <c r="C16" s="55" t="s">
        <v>289</v>
      </c>
      <c r="D16" s="55" t="s">
        <v>289</v>
      </c>
      <c r="E16" s="154">
        <v>6</v>
      </c>
      <c r="F16" s="55" t="s">
        <v>69</v>
      </c>
      <c r="G16" s="158">
        <v>5300</v>
      </c>
      <c r="H16" s="158">
        <v>4700</v>
      </c>
      <c r="I16" s="120"/>
    </row>
    <row r="17" spans="1:9" s="99" customFormat="1" ht="12.75" customHeight="1">
      <c r="A17" s="532" t="s">
        <v>397</v>
      </c>
      <c r="B17" s="533"/>
      <c r="C17" s="55" t="s">
        <v>289</v>
      </c>
      <c r="D17" s="55" t="s">
        <v>289</v>
      </c>
      <c r="E17" s="154">
        <v>6</v>
      </c>
      <c r="F17" s="55" t="s">
        <v>69</v>
      </c>
      <c r="G17" s="158">
        <v>5300</v>
      </c>
      <c r="H17" s="158">
        <v>4700</v>
      </c>
      <c r="I17" s="120"/>
    </row>
    <row r="18" spans="1:9" s="99" customFormat="1" ht="12.75" customHeight="1">
      <c r="A18" s="532" t="s">
        <v>398</v>
      </c>
      <c r="B18" s="533"/>
      <c r="C18" s="55" t="s">
        <v>289</v>
      </c>
      <c r="D18" s="55" t="s">
        <v>289</v>
      </c>
      <c r="E18" s="154">
        <v>6</v>
      </c>
      <c r="F18" s="55" t="s">
        <v>69</v>
      </c>
      <c r="G18" s="158">
        <v>5300</v>
      </c>
      <c r="H18" s="158">
        <v>4700</v>
      </c>
      <c r="I18" s="120"/>
    </row>
    <row r="19" spans="1:8" ht="12.75" customHeight="1">
      <c r="A19" s="532" t="s">
        <v>399</v>
      </c>
      <c r="B19" s="533"/>
      <c r="C19" s="55" t="s">
        <v>289</v>
      </c>
      <c r="D19" s="55" t="s">
        <v>289</v>
      </c>
      <c r="E19" s="154">
        <v>6</v>
      </c>
      <c r="F19" s="55" t="s">
        <v>69</v>
      </c>
      <c r="G19" s="158">
        <v>5300</v>
      </c>
      <c r="H19" s="158">
        <v>4700</v>
      </c>
    </row>
    <row r="20" spans="1:9" ht="12.75" customHeight="1">
      <c r="A20" s="532" t="s">
        <v>400</v>
      </c>
      <c r="B20" s="533"/>
      <c r="C20" s="55" t="s">
        <v>289</v>
      </c>
      <c r="D20" s="55" t="s">
        <v>289</v>
      </c>
      <c r="E20" s="154">
        <v>6</v>
      </c>
      <c r="F20" s="55" t="s">
        <v>69</v>
      </c>
      <c r="G20" s="158">
        <v>5400</v>
      </c>
      <c r="H20" s="158">
        <v>4800</v>
      </c>
      <c r="I20" s="2"/>
    </row>
    <row r="21" spans="1:9" ht="12.75" customHeight="1">
      <c r="A21" s="532" t="s">
        <v>401</v>
      </c>
      <c r="B21" s="533"/>
      <c r="C21" s="55" t="s">
        <v>289</v>
      </c>
      <c r="D21" s="55" t="s">
        <v>289</v>
      </c>
      <c r="E21" s="154">
        <v>6</v>
      </c>
      <c r="F21" s="55" t="s">
        <v>69</v>
      </c>
      <c r="G21" s="158">
        <v>5400</v>
      </c>
      <c r="H21" s="158">
        <v>4800</v>
      </c>
      <c r="I21" s="2"/>
    </row>
    <row r="22" spans="1:8" s="146" customFormat="1" ht="12.75" customHeight="1">
      <c r="A22" s="142"/>
      <c r="B22" s="143"/>
      <c r="C22" s="144"/>
      <c r="D22" s="145"/>
      <c r="E22" s="144"/>
      <c r="F22" s="144"/>
      <c r="G22" s="145"/>
      <c r="H22" s="145"/>
    </row>
    <row r="24" ht="12.75">
      <c r="A24" s="157" t="s">
        <v>408</v>
      </c>
    </row>
    <row r="25" ht="12.75">
      <c r="A25" s="157" t="s">
        <v>409</v>
      </c>
    </row>
    <row r="26" spans="1:8" ht="27" customHeight="1">
      <c r="A26" s="546" t="s">
        <v>454</v>
      </c>
      <c r="B26" s="547"/>
      <c r="C26" s="547"/>
      <c r="D26" s="547"/>
      <c r="E26" s="547"/>
      <c r="F26" s="547"/>
      <c r="G26" s="547"/>
      <c r="H26" s="547"/>
    </row>
  </sheetData>
  <mergeCells count="29">
    <mergeCell ref="A26:H26"/>
    <mergeCell ref="A19:B19"/>
    <mergeCell ref="A20:B20"/>
    <mergeCell ref="A21:B21"/>
    <mergeCell ref="A9:B10"/>
    <mergeCell ref="A14:B14"/>
    <mergeCell ref="A15:B15"/>
    <mergeCell ref="A16:B16"/>
    <mergeCell ref="A17:B17"/>
    <mergeCell ref="A18:B18"/>
    <mergeCell ref="G9:H9"/>
    <mergeCell ref="A12:B12"/>
    <mergeCell ref="A13:B13"/>
    <mergeCell ref="A11:H11"/>
    <mergeCell ref="C9:C10"/>
    <mergeCell ref="D9:D10"/>
    <mergeCell ref="E9:E10"/>
    <mergeCell ref="F9:F10"/>
    <mergeCell ref="A7:F7"/>
    <mergeCell ref="G7:H7"/>
    <mergeCell ref="A8:F8"/>
    <mergeCell ref="A4:F4"/>
    <mergeCell ref="G4:H4"/>
    <mergeCell ref="B5:H5"/>
    <mergeCell ref="B6:H6"/>
    <mergeCell ref="A1:H1"/>
    <mergeCell ref="A2:H2"/>
    <mergeCell ref="B3:F3"/>
    <mergeCell ref="G3:H3"/>
  </mergeCells>
  <printOptions/>
  <pageMargins left="0.35" right="0.23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H84"/>
  <sheetViews>
    <sheetView view="pageBreakPreview" zoomScaleSheetLayoutView="100" workbookViewId="0" topLeftCell="A2">
      <selection activeCell="A7" sqref="A7:F7"/>
    </sheetView>
  </sheetViews>
  <sheetFormatPr defaultColWidth="9.140625" defaultRowHeight="12.75"/>
  <cols>
    <col min="1" max="1" width="18.28125" style="1" customWidth="1"/>
    <col min="2" max="2" width="12.00390625" style="1" customWidth="1"/>
    <col min="3" max="3" width="16.140625" style="4" customWidth="1"/>
    <col min="4" max="4" width="10.00390625" style="1" customWidth="1"/>
    <col min="5" max="5" width="12.140625" style="4" customWidth="1"/>
    <col min="6" max="6" width="10.57421875" style="1" customWidth="1"/>
    <col min="7" max="7" width="14.28125" style="15" customWidth="1"/>
    <col min="8" max="8" width="14.140625" style="2" customWidth="1"/>
    <col min="9" max="16384" width="9.140625" style="1" customWidth="1"/>
  </cols>
  <sheetData>
    <row r="1" spans="1:8" ht="33.75" customHeight="1" hidden="1">
      <c r="A1" s="491"/>
      <c r="B1" s="491"/>
      <c r="C1" s="491"/>
      <c r="D1" s="491"/>
      <c r="E1" s="491"/>
      <c r="F1" s="491"/>
      <c r="G1" s="491"/>
      <c r="H1" s="491"/>
    </row>
    <row r="2" spans="1:8" s="99" customFormat="1" ht="46.5" customHeight="1">
      <c r="A2" s="442"/>
      <c r="B2" s="494"/>
      <c r="C2" s="494"/>
      <c r="D2" s="494"/>
      <c r="E2" s="494"/>
      <c r="F2" s="494"/>
      <c r="G2" s="494"/>
      <c r="H2" s="494"/>
    </row>
    <row r="3" spans="1:8" s="99" customFormat="1" ht="30" customHeight="1">
      <c r="A3" s="140"/>
      <c r="B3" s="492"/>
      <c r="C3" s="492"/>
      <c r="D3" s="492"/>
      <c r="E3" s="492"/>
      <c r="F3" s="492"/>
      <c r="G3" s="493" t="s">
        <v>102</v>
      </c>
      <c r="H3" s="493"/>
    </row>
    <row r="4" spans="1:8" s="99" customFormat="1" ht="5.25" customHeight="1">
      <c r="A4" s="509" t="s">
        <v>97</v>
      </c>
      <c r="B4" s="509"/>
      <c r="C4" s="509"/>
      <c r="D4" s="509"/>
      <c r="E4" s="509"/>
      <c r="F4" s="509"/>
      <c r="G4" s="488"/>
      <c r="H4" s="489"/>
    </row>
    <row r="5" spans="1:8" s="99" customFormat="1" ht="34.5" customHeight="1">
      <c r="A5" s="141" t="s">
        <v>98</v>
      </c>
      <c r="B5" s="490" t="s">
        <v>389</v>
      </c>
      <c r="C5" s="490"/>
      <c r="D5" s="490"/>
      <c r="E5" s="490"/>
      <c r="F5" s="490"/>
      <c r="G5" s="490"/>
      <c r="H5" s="490"/>
    </row>
    <row r="6" spans="1:8" s="99" customFormat="1" ht="34.5" customHeight="1">
      <c r="A6" s="141" t="s">
        <v>99</v>
      </c>
      <c r="B6" s="490" t="s">
        <v>108</v>
      </c>
      <c r="C6" s="490"/>
      <c r="D6" s="490"/>
      <c r="E6" s="490"/>
      <c r="F6" s="490"/>
      <c r="G6" s="490"/>
      <c r="H6" s="490"/>
    </row>
    <row r="7" spans="1:8" s="99" customFormat="1" ht="34.5" customHeight="1">
      <c r="A7" s="486" t="s">
        <v>684</v>
      </c>
      <c r="B7" s="486"/>
      <c r="C7" s="486"/>
      <c r="D7" s="486"/>
      <c r="E7" s="486"/>
      <c r="F7" s="486"/>
      <c r="G7" s="530" t="s">
        <v>8</v>
      </c>
      <c r="H7" s="530"/>
    </row>
    <row r="10" ht="12.75">
      <c r="A10" s="232" t="s">
        <v>594</v>
      </c>
    </row>
    <row r="11" ht="12.75">
      <c r="A11" s="188"/>
    </row>
    <row r="12" ht="23.25">
      <c r="A12" s="186" t="s">
        <v>595</v>
      </c>
    </row>
    <row r="13" ht="12.75">
      <c r="A13" s="187" t="s">
        <v>596</v>
      </c>
    </row>
    <row r="14" ht="13.5" thickBot="1">
      <c r="A14" s="187" t="s">
        <v>597</v>
      </c>
    </row>
    <row r="15" spans="1:6" ht="13.5" thickBot="1">
      <c r="A15" s="548" t="s">
        <v>390</v>
      </c>
      <c r="B15" s="548" t="s">
        <v>598</v>
      </c>
      <c r="C15" s="548" t="s">
        <v>451</v>
      </c>
      <c r="D15" s="548" t="s">
        <v>599</v>
      </c>
      <c r="E15" s="549" t="s">
        <v>600</v>
      </c>
      <c r="F15" s="549"/>
    </row>
    <row r="16" spans="1:6" ht="13.5" thickBot="1">
      <c r="A16" s="548"/>
      <c r="B16" s="548"/>
      <c r="C16" s="548"/>
      <c r="D16" s="548"/>
      <c r="E16" s="233" t="s">
        <v>601</v>
      </c>
      <c r="F16" s="233" t="s">
        <v>602</v>
      </c>
    </row>
    <row r="17" spans="1:6" ht="15.75" thickBot="1">
      <c r="A17" s="554">
        <v>4</v>
      </c>
      <c r="B17" s="234">
        <v>0.8</v>
      </c>
      <c r="C17" s="235" t="s">
        <v>603</v>
      </c>
      <c r="D17" s="236" t="s">
        <v>604</v>
      </c>
      <c r="E17" s="237">
        <v>3652</v>
      </c>
      <c r="F17" s="238">
        <v>3795</v>
      </c>
    </row>
    <row r="18" spans="1:6" ht="15.75" thickBot="1">
      <c r="A18" s="554"/>
      <c r="B18" s="234">
        <v>0.8</v>
      </c>
      <c r="C18" s="235" t="s">
        <v>453</v>
      </c>
      <c r="D18" s="236" t="s">
        <v>604</v>
      </c>
      <c r="E18" s="237">
        <v>3839</v>
      </c>
      <c r="F18" s="238">
        <v>4070</v>
      </c>
    </row>
    <row r="19" spans="1:6" ht="15.75" thickBot="1">
      <c r="A19" s="554">
        <v>6</v>
      </c>
      <c r="B19" s="234">
        <v>1.3</v>
      </c>
      <c r="C19" s="235" t="s">
        <v>603</v>
      </c>
      <c r="D19" s="236" t="s">
        <v>604</v>
      </c>
      <c r="E19" s="237">
        <v>5940</v>
      </c>
      <c r="F19" s="238">
        <v>6303</v>
      </c>
    </row>
    <row r="20" spans="1:6" ht="15.75" thickBot="1">
      <c r="A20" s="554"/>
      <c r="B20" s="234">
        <v>1.3</v>
      </c>
      <c r="C20" s="235" t="s">
        <v>453</v>
      </c>
      <c r="D20" s="236" t="s">
        <v>604</v>
      </c>
      <c r="E20" s="237">
        <v>6237</v>
      </c>
      <c r="F20" s="238">
        <v>6622</v>
      </c>
    </row>
    <row r="21" spans="1:6" ht="15.75" thickBot="1">
      <c r="A21" s="554">
        <v>8</v>
      </c>
      <c r="B21" s="234">
        <v>1.5</v>
      </c>
      <c r="C21" s="235" t="s">
        <v>603</v>
      </c>
      <c r="D21" s="236" t="s">
        <v>604</v>
      </c>
      <c r="E21" s="237">
        <v>6864</v>
      </c>
      <c r="F21" s="238">
        <v>7282</v>
      </c>
    </row>
    <row r="22" spans="1:6" ht="15.75" thickBot="1">
      <c r="A22" s="554"/>
      <c r="B22" s="234">
        <v>1.5</v>
      </c>
      <c r="C22" s="235" t="s">
        <v>453</v>
      </c>
      <c r="D22" s="236" t="s">
        <v>604</v>
      </c>
      <c r="E22" s="237">
        <v>7205</v>
      </c>
      <c r="F22" s="238">
        <v>7645</v>
      </c>
    </row>
    <row r="23" spans="1:6" ht="15.75" thickBot="1">
      <c r="A23" s="554">
        <v>10</v>
      </c>
      <c r="B23" s="234">
        <v>1.7</v>
      </c>
      <c r="C23" s="235" t="s">
        <v>603</v>
      </c>
      <c r="D23" s="236" t="s">
        <v>604</v>
      </c>
      <c r="E23" s="237">
        <v>7777</v>
      </c>
      <c r="F23" s="238">
        <v>8250</v>
      </c>
    </row>
    <row r="24" spans="1:6" ht="15.75" thickBot="1">
      <c r="A24" s="554"/>
      <c r="B24" s="234">
        <v>1.7</v>
      </c>
      <c r="C24" s="235" t="s">
        <v>453</v>
      </c>
      <c r="D24" s="236" t="s">
        <v>604</v>
      </c>
      <c r="E24" s="237">
        <v>8162</v>
      </c>
      <c r="F24" s="238">
        <v>8657</v>
      </c>
    </row>
    <row r="25" spans="1:6" ht="15.75" thickBot="1">
      <c r="A25" s="554">
        <v>16</v>
      </c>
      <c r="B25" s="234">
        <v>2.7</v>
      </c>
      <c r="C25" s="235" t="s">
        <v>603</v>
      </c>
      <c r="D25" s="236" t="s">
        <v>604</v>
      </c>
      <c r="E25" s="239" t="s">
        <v>289</v>
      </c>
      <c r="F25" s="238">
        <v>13101</v>
      </c>
    </row>
    <row r="26" spans="1:6" ht="15.75" thickBot="1">
      <c r="A26" s="554"/>
      <c r="B26" s="234">
        <v>2.7</v>
      </c>
      <c r="C26" s="235" t="s">
        <v>453</v>
      </c>
      <c r="D26" s="236" t="s">
        <v>604</v>
      </c>
      <c r="E26" s="239" t="s">
        <v>289</v>
      </c>
      <c r="F26" s="238">
        <v>13750</v>
      </c>
    </row>
    <row r="27" spans="1:6" ht="15.75" thickBot="1">
      <c r="A27" s="554">
        <v>20</v>
      </c>
      <c r="B27" s="234">
        <v>3.1</v>
      </c>
      <c r="C27" s="235" t="s">
        <v>603</v>
      </c>
      <c r="D27" s="236" t="s">
        <v>604</v>
      </c>
      <c r="E27" s="240" t="s">
        <v>289</v>
      </c>
      <c r="F27" s="238">
        <v>15037</v>
      </c>
    </row>
    <row r="28" spans="1:6" ht="15.75" thickBot="1">
      <c r="A28" s="554"/>
      <c r="B28" s="234">
        <v>3.1</v>
      </c>
      <c r="C28" s="235" t="s">
        <v>453</v>
      </c>
      <c r="D28" s="236" t="s">
        <v>604</v>
      </c>
      <c r="E28" s="240" t="s">
        <v>289</v>
      </c>
      <c r="F28" s="238">
        <v>15785</v>
      </c>
    </row>
    <row r="29" spans="1:6" ht="15.75" thickBot="1">
      <c r="A29" s="554">
        <v>25</v>
      </c>
      <c r="B29" s="234">
        <v>3.5</v>
      </c>
      <c r="C29" s="235" t="s">
        <v>603</v>
      </c>
      <c r="D29" s="236" t="s">
        <v>604</v>
      </c>
      <c r="E29" s="240" t="s">
        <v>289</v>
      </c>
      <c r="F29" s="238">
        <v>16973</v>
      </c>
    </row>
    <row r="30" spans="1:6" ht="15.75" thickBot="1">
      <c r="A30" s="554"/>
      <c r="B30" s="234">
        <v>3.5</v>
      </c>
      <c r="C30" s="235" t="s">
        <v>453</v>
      </c>
      <c r="D30" s="236" t="s">
        <v>604</v>
      </c>
      <c r="E30" s="240" t="s">
        <v>289</v>
      </c>
      <c r="F30" s="238">
        <v>17831</v>
      </c>
    </row>
    <row r="31" spans="1:6" ht="15.75" thickBot="1">
      <c r="A31" s="555">
        <v>32</v>
      </c>
      <c r="B31" s="234">
        <v>3.8</v>
      </c>
      <c r="C31" s="241" t="s">
        <v>452</v>
      </c>
      <c r="D31" s="242" t="s">
        <v>604</v>
      </c>
      <c r="E31" s="243" t="s">
        <v>289</v>
      </c>
      <c r="F31" s="238">
        <v>18436</v>
      </c>
    </row>
    <row r="32" spans="1:6" ht="15.75" thickBot="1">
      <c r="A32" s="556"/>
      <c r="B32" s="234">
        <v>3.8</v>
      </c>
      <c r="C32" s="241" t="s">
        <v>453</v>
      </c>
      <c r="D32" s="242" t="s">
        <v>604</v>
      </c>
      <c r="E32" s="243" t="s">
        <v>289</v>
      </c>
      <c r="F32" s="238">
        <v>19360</v>
      </c>
    </row>
    <row r="35" spans="1:5" ht="18">
      <c r="A35" s="244" t="s">
        <v>605</v>
      </c>
      <c r="B35" s="188"/>
      <c r="C35" s="188"/>
      <c r="D35" s="188"/>
      <c r="E35" s="188"/>
    </row>
    <row r="36" spans="1:5" ht="15">
      <c r="A36" s="245" t="s">
        <v>606</v>
      </c>
      <c r="B36" s="188"/>
      <c r="C36" s="188"/>
      <c r="D36" s="188"/>
      <c r="E36" s="188"/>
    </row>
    <row r="37" spans="1:5" ht="13.5" thickBot="1">
      <c r="A37" s="188"/>
      <c r="B37" s="188"/>
      <c r="C37" s="188"/>
      <c r="D37" s="188"/>
      <c r="E37" s="188"/>
    </row>
    <row r="38" spans="1:5" ht="12.75">
      <c r="A38" s="550" t="s">
        <v>390</v>
      </c>
      <c r="B38" s="550" t="s">
        <v>598</v>
      </c>
      <c r="C38" s="550" t="s">
        <v>451</v>
      </c>
      <c r="D38" s="550" t="s">
        <v>599</v>
      </c>
      <c r="E38" s="552" t="s">
        <v>600</v>
      </c>
    </row>
    <row r="39" spans="1:5" ht="13.5" thickBot="1">
      <c r="A39" s="551"/>
      <c r="B39" s="551"/>
      <c r="C39" s="551"/>
      <c r="D39" s="551"/>
      <c r="E39" s="553"/>
    </row>
    <row r="40" spans="1:5" ht="15.75" thickBot="1">
      <c r="A40" s="557">
        <v>2</v>
      </c>
      <c r="B40" s="246">
        <v>2.4</v>
      </c>
      <c r="C40" s="247" t="s">
        <v>603</v>
      </c>
      <c r="D40" s="248" t="s">
        <v>607</v>
      </c>
      <c r="E40" s="249">
        <v>2717</v>
      </c>
    </row>
    <row r="41" spans="1:5" ht="15.75" thickBot="1">
      <c r="A41" s="558"/>
      <c r="B41" s="250">
        <v>2.4</v>
      </c>
      <c r="C41" s="251" t="s">
        <v>453</v>
      </c>
      <c r="D41" s="248" t="s">
        <v>607</v>
      </c>
      <c r="E41" s="249">
        <v>2860</v>
      </c>
    </row>
    <row r="42" spans="1:5" ht="15.75" thickBot="1">
      <c r="A42" s="557">
        <v>3</v>
      </c>
      <c r="B42" s="252">
        <v>3.6</v>
      </c>
      <c r="C42" s="253" t="s">
        <v>603</v>
      </c>
      <c r="D42" s="248" t="s">
        <v>607</v>
      </c>
      <c r="E42" s="249">
        <v>4081</v>
      </c>
    </row>
    <row r="43" spans="1:5" ht="15.75" thickBot="1">
      <c r="A43" s="558"/>
      <c r="B43" s="246">
        <v>3.6</v>
      </c>
      <c r="C43" s="247" t="s">
        <v>453</v>
      </c>
      <c r="D43" s="248" t="s">
        <v>607</v>
      </c>
      <c r="E43" s="249">
        <v>4290</v>
      </c>
    </row>
    <row r="44" spans="1:5" ht="15.75" thickBot="1">
      <c r="A44" s="557">
        <v>4</v>
      </c>
      <c r="B44" s="246">
        <v>4.8</v>
      </c>
      <c r="C44" s="247" t="s">
        <v>603</v>
      </c>
      <c r="D44" s="248" t="s">
        <v>607</v>
      </c>
      <c r="E44" s="249">
        <v>5445</v>
      </c>
    </row>
    <row r="45" spans="1:5" ht="15.75" thickBot="1">
      <c r="A45" s="558"/>
      <c r="B45" s="246">
        <v>4.8</v>
      </c>
      <c r="C45" s="247" t="s">
        <v>453</v>
      </c>
      <c r="D45" s="248" t="s">
        <v>607</v>
      </c>
      <c r="E45" s="249">
        <v>5720</v>
      </c>
    </row>
    <row r="46" spans="1:5" ht="15.75" thickBot="1">
      <c r="A46" s="557">
        <v>5</v>
      </c>
      <c r="B46" s="246">
        <v>6</v>
      </c>
      <c r="C46" s="247" t="s">
        <v>603</v>
      </c>
      <c r="D46" s="248" t="s">
        <v>607</v>
      </c>
      <c r="E46" s="249">
        <v>6809</v>
      </c>
    </row>
    <row r="47" spans="1:5" ht="15.75" thickBot="1">
      <c r="A47" s="558"/>
      <c r="B47" s="246">
        <v>6</v>
      </c>
      <c r="C47" s="247" t="s">
        <v>453</v>
      </c>
      <c r="D47" s="248" t="s">
        <v>607</v>
      </c>
      <c r="E47" s="249">
        <v>7150</v>
      </c>
    </row>
    <row r="48" spans="1:5" ht="15.75" thickBot="1">
      <c r="A48" s="557">
        <v>6</v>
      </c>
      <c r="B48" s="246">
        <v>7.2</v>
      </c>
      <c r="C48" s="247" t="s">
        <v>603</v>
      </c>
      <c r="D48" s="248" t="s">
        <v>607</v>
      </c>
      <c r="E48" s="249">
        <v>8173</v>
      </c>
    </row>
    <row r="49" spans="1:5" ht="15.75" thickBot="1">
      <c r="A49" s="558"/>
      <c r="B49" s="246">
        <v>7.2</v>
      </c>
      <c r="C49" s="247" t="s">
        <v>453</v>
      </c>
      <c r="D49" s="248" t="s">
        <v>607</v>
      </c>
      <c r="E49" s="249">
        <v>8580</v>
      </c>
    </row>
    <row r="50" spans="1:5" ht="15.75" thickBot="1">
      <c r="A50" s="557">
        <v>8</v>
      </c>
      <c r="B50" s="246">
        <v>9.6</v>
      </c>
      <c r="C50" s="254" t="s">
        <v>603</v>
      </c>
      <c r="D50" s="255" t="s">
        <v>607</v>
      </c>
      <c r="E50" s="256">
        <v>10890</v>
      </c>
    </row>
    <row r="51" spans="1:5" ht="15.75" thickBot="1">
      <c r="A51" s="558"/>
      <c r="B51" s="246">
        <v>9.6</v>
      </c>
      <c r="C51" s="254" t="s">
        <v>453</v>
      </c>
      <c r="D51" s="255" t="s">
        <v>607</v>
      </c>
      <c r="E51" s="256">
        <v>11440</v>
      </c>
    </row>
    <row r="52" spans="1:5" ht="15.75" thickBot="1">
      <c r="A52" s="557">
        <v>10</v>
      </c>
      <c r="B52" s="246">
        <v>12</v>
      </c>
      <c r="C52" s="254" t="s">
        <v>603</v>
      </c>
      <c r="D52" s="255" t="s">
        <v>607</v>
      </c>
      <c r="E52" s="256">
        <v>13618</v>
      </c>
    </row>
    <row r="53" spans="1:5" ht="15.75" thickBot="1">
      <c r="A53" s="558"/>
      <c r="B53" s="246">
        <v>12</v>
      </c>
      <c r="C53" s="254" t="s">
        <v>453</v>
      </c>
      <c r="D53" s="255" t="s">
        <v>607</v>
      </c>
      <c r="E53" s="256">
        <v>14300</v>
      </c>
    </row>
    <row r="56" spans="1:3" ht="15">
      <c r="A56" s="245" t="s">
        <v>608</v>
      </c>
      <c r="B56" s="188"/>
      <c r="C56" s="188"/>
    </row>
    <row r="57" spans="1:3" ht="13.5" thickBot="1">
      <c r="A57" s="188"/>
      <c r="B57" s="188"/>
      <c r="C57" s="188"/>
    </row>
    <row r="58" spans="1:3" ht="13.5" thickBot="1">
      <c r="A58" s="257" t="s">
        <v>609</v>
      </c>
      <c r="B58" s="258" t="s">
        <v>610</v>
      </c>
      <c r="C58" s="259" t="s">
        <v>611</v>
      </c>
    </row>
    <row r="59" spans="1:3" ht="15">
      <c r="A59" s="260" t="s">
        <v>612</v>
      </c>
      <c r="B59" s="261">
        <v>6</v>
      </c>
      <c r="C59" s="262">
        <v>420</v>
      </c>
    </row>
    <row r="60" spans="1:3" ht="15">
      <c r="A60" s="263" t="s">
        <v>613</v>
      </c>
      <c r="B60" s="264">
        <v>6</v>
      </c>
      <c r="C60" s="265">
        <v>420</v>
      </c>
    </row>
    <row r="61" spans="1:3" ht="15">
      <c r="A61" s="263" t="s">
        <v>614</v>
      </c>
      <c r="B61" s="264">
        <v>6</v>
      </c>
      <c r="C61" s="265">
        <v>480</v>
      </c>
    </row>
    <row r="62" spans="1:3" ht="15.75" thickBot="1">
      <c r="A62" s="266" t="s">
        <v>615</v>
      </c>
      <c r="B62" s="267">
        <v>6</v>
      </c>
      <c r="C62" s="268">
        <v>480</v>
      </c>
    </row>
    <row r="63" spans="1:3" ht="15">
      <c r="A63" s="260" t="s">
        <v>616</v>
      </c>
      <c r="B63" s="261">
        <v>6</v>
      </c>
      <c r="C63" s="262">
        <v>360</v>
      </c>
    </row>
    <row r="64" spans="1:3" ht="15">
      <c r="A64" s="263" t="s">
        <v>617</v>
      </c>
      <c r="B64" s="264">
        <v>6</v>
      </c>
      <c r="C64" s="265">
        <v>384</v>
      </c>
    </row>
    <row r="65" spans="1:3" ht="15">
      <c r="A65" s="263" t="s">
        <v>618</v>
      </c>
      <c r="B65" s="264">
        <v>6</v>
      </c>
      <c r="C65" s="265">
        <v>420</v>
      </c>
    </row>
    <row r="66" spans="1:3" ht="15.75" thickBot="1">
      <c r="A66" s="266" t="s">
        <v>619</v>
      </c>
      <c r="B66" s="267">
        <v>6</v>
      </c>
      <c r="C66" s="268">
        <v>660</v>
      </c>
    </row>
    <row r="67" spans="1:3" ht="15">
      <c r="A67" s="260" t="s">
        <v>620</v>
      </c>
      <c r="B67" s="261">
        <v>2.1</v>
      </c>
      <c r="C67" s="262">
        <v>48</v>
      </c>
    </row>
    <row r="68" spans="1:3" ht="15">
      <c r="A68" s="263" t="s">
        <v>621</v>
      </c>
      <c r="B68" s="264">
        <v>2.1</v>
      </c>
      <c r="C68" s="265">
        <v>54</v>
      </c>
    </row>
    <row r="69" spans="1:3" ht="15">
      <c r="A69" s="263" t="s">
        <v>622</v>
      </c>
      <c r="B69" s="264">
        <v>2.1</v>
      </c>
      <c r="C69" s="265">
        <v>60</v>
      </c>
    </row>
    <row r="70" spans="1:3" ht="15">
      <c r="A70" s="263" t="s">
        <v>623</v>
      </c>
      <c r="B70" s="264">
        <v>2.1</v>
      </c>
      <c r="C70" s="265">
        <v>66</v>
      </c>
    </row>
    <row r="71" spans="1:3" ht="15">
      <c r="A71" s="263" t="s">
        <v>624</v>
      </c>
      <c r="B71" s="264">
        <v>2.1</v>
      </c>
      <c r="C71" s="265">
        <v>72</v>
      </c>
    </row>
    <row r="72" spans="1:3" ht="15">
      <c r="A72" s="269" t="s">
        <v>625</v>
      </c>
      <c r="B72" s="264">
        <v>2.1</v>
      </c>
      <c r="C72" s="265">
        <v>108</v>
      </c>
    </row>
    <row r="73" spans="1:3" ht="15.75" thickBot="1">
      <c r="A73" s="270" t="s">
        <v>626</v>
      </c>
      <c r="B73" s="271">
        <v>2.1</v>
      </c>
      <c r="C73" s="272">
        <v>132</v>
      </c>
    </row>
    <row r="74" spans="1:3" ht="15">
      <c r="A74" s="260" t="s">
        <v>627</v>
      </c>
      <c r="B74" s="261">
        <v>6</v>
      </c>
      <c r="C74" s="262">
        <v>660</v>
      </c>
    </row>
    <row r="75" spans="1:3" ht="15.75" thickBot="1">
      <c r="A75" s="269" t="s">
        <v>628</v>
      </c>
      <c r="B75" s="264">
        <v>6</v>
      </c>
      <c r="C75" s="265">
        <v>720</v>
      </c>
    </row>
    <row r="76" spans="1:3" ht="15">
      <c r="A76" s="260" t="s">
        <v>629</v>
      </c>
      <c r="B76" s="261">
        <v>6</v>
      </c>
      <c r="C76" s="262">
        <v>276</v>
      </c>
    </row>
    <row r="77" spans="1:3" ht="15">
      <c r="A77" s="269" t="s">
        <v>630</v>
      </c>
      <c r="B77" s="264">
        <v>6</v>
      </c>
      <c r="C77" s="265">
        <v>294</v>
      </c>
    </row>
    <row r="78" spans="1:3" ht="15">
      <c r="A78" s="269" t="s">
        <v>631</v>
      </c>
      <c r="B78" s="264">
        <v>6</v>
      </c>
      <c r="C78" s="265">
        <v>318</v>
      </c>
    </row>
    <row r="79" spans="1:3" ht="15.75" thickBot="1">
      <c r="A79" s="273" t="s">
        <v>632</v>
      </c>
      <c r="B79" s="267">
        <v>6</v>
      </c>
      <c r="C79" s="268">
        <v>348</v>
      </c>
    </row>
    <row r="80" spans="1:3" ht="15">
      <c r="A80" s="260" t="s">
        <v>633</v>
      </c>
      <c r="B80" s="261">
        <v>1</v>
      </c>
      <c r="C80" s="262">
        <v>21.6</v>
      </c>
    </row>
    <row r="81" spans="1:3" ht="15.75" thickBot="1">
      <c r="A81" s="270" t="s">
        <v>634</v>
      </c>
      <c r="B81" s="271">
        <v>1</v>
      </c>
      <c r="C81" s="272">
        <v>72</v>
      </c>
    </row>
    <row r="82" spans="1:3" ht="15">
      <c r="A82" s="274" t="s">
        <v>635</v>
      </c>
      <c r="B82" s="261">
        <v>1</v>
      </c>
      <c r="C82" s="262">
        <v>4.2</v>
      </c>
    </row>
    <row r="83" spans="1:3" ht="15.75" thickBot="1">
      <c r="A83" s="275" t="s">
        <v>636</v>
      </c>
      <c r="B83" s="271">
        <v>1</v>
      </c>
      <c r="C83" s="272">
        <v>3.8400000000000003</v>
      </c>
    </row>
    <row r="84" spans="1:3" ht="15.75" thickBot="1">
      <c r="A84" s="276" t="s">
        <v>637</v>
      </c>
      <c r="B84" s="277">
        <v>1</v>
      </c>
      <c r="C84" s="278">
        <v>8.4</v>
      </c>
    </row>
  </sheetData>
  <mergeCells count="35">
    <mergeCell ref="C15:C16"/>
    <mergeCell ref="A21:A22"/>
    <mergeCell ref="A23:A24"/>
    <mergeCell ref="A17:A18"/>
    <mergeCell ref="A19:A20"/>
    <mergeCell ref="A48:A49"/>
    <mergeCell ref="A50:A51"/>
    <mergeCell ref="A52:A53"/>
    <mergeCell ref="A44:A45"/>
    <mergeCell ref="A46:A47"/>
    <mergeCell ref="A40:A41"/>
    <mergeCell ref="A42:A43"/>
    <mergeCell ref="A38:A39"/>
    <mergeCell ref="C38:C39"/>
    <mergeCell ref="D38:D39"/>
    <mergeCell ref="B38:B39"/>
    <mergeCell ref="E38:E39"/>
    <mergeCell ref="A25:A26"/>
    <mergeCell ref="A27:A28"/>
    <mergeCell ref="A29:A30"/>
    <mergeCell ref="A31:A32"/>
    <mergeCell ref="D15:D16"/>
    <mergeCell ref="A7:F7"/>
    <mergeCell ref="G7:H7"/>
    <mergeCell ref="A4:F4"/>
    <mergeCell ref="G4:H4"/>
    <mergeCell ref="B5:H5"/>
    <mergeCell ref="B6:H6"/>
    <mergeCell ref="A15:A16"/>
    <mergeCell ref="E15:F15"/>
    <mergeCell ref="B15:B16"/>
    <mergeCell ref="A1:H1"/>
    <mergeCell ref="A2:H2"/>
    <mergeCell ref="B3:F3"/>
    <mergeCell ref="G3:H3"/>
  </mergeCells>
  <printOptions/>
  <pageMargins left="0.2755905511811024" right="0.2755905511811024" top="0.2755905511811024" bottom="0.2755905511811024" header="0.15748031496062992" footer="0.15748031496062992"/>
  <pageSetup horizontalDpi="600" verticalDpi="600" orientation="portrait" paperSize="9" scale="92" r:id="rId2"/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6"/>
  </sheetPr>
  <dimension ref="A1:H32"/>
  <sheetViews>
    <sheetView view="pageBreakPreview" zoomScaleSheetLayoutView="100" workbookViewId="0" topLeftCell="A2">
      <selection activeCell="A7" sqref="A7:F7"/>
    </sheetView>
  </sheetViews>
  <sheetFormatPr defaultColWidth="9.140625" defaultRowHeight="12.75"/>
  <cols>
    <col min="1" max="1" width="15.421875" style="1" customWidth="1"/>
    <col min="2" max="2" width="11.57421875" style="1" customWidth="1"/>
    <col min="3" max="3" width="16.140625" style="4" customWidth="1"/>
    <col min="4" max="4" width="10.8515625" style="1" customWidth="1"/>
    <col min="5" max="5" width="11.00390625" style="4" customWidth="1"/>
    <col min="6" max="6" width="10.140625" style="1" customWidth="1"/>
    <col min="7" max="7" width="10.7109375" style="15" customWidth="1"/>
    <col min="8" max="8" width="14.140625" style="2" customWidth="1"/>
    <col min="9" max="16384" width="9.140625" style="1" customWidth="1"/>
  </cols>
  <sheetData>
    <row r="1" spans="1:8" ht="33.75" customHeight="1" hidden="1">
      <c r="A1" s="491"/>
      <c r="B1" s="491"/>
      <c r="C1" s="491"/>
      <c r="D1" s="491"/>
      <c r="E1" s="491"/>
      <c r="F1" s="491"/>
      <c r="G1" s="491"/>
      <c r="H1" s="491"/>
    </row>
    <row r="2" spans="1:8" s="99" customFormat="1" ht="46.5" customHeight="1">
      <c r="A2" s="442"/>
      <c r="B2" s="494"/>
      <c r="C2" s="494"/>
      <c r="D2" s="494"/>
      <c r="E2" s="494"/>
      <c r="F2" s="494"/>
      <c r="G2" s="494"/>
      <c r="H2" s="494"/>
    </row>
    <row r="3" spans="1:8" s="99" customFormat="1" ht="30" customHeight="1">
      <c r="A3" s="140"/>
      <c r="B3" s="492"/>
      <c r="C3" s="492"/>
      <c r="D3" s="492"/>
      <c r="E3" s="492"/>
      <c r="F3" s="492"/>
      <c r="G3" s="493" t="s">
        <v>102</v>
      </c>
      <c r="H3" s="493"/>
    </row>
    <row r="4" spans="1:8" s="99" customFormat="1" ht="5.25" customHeight="1">
      <c r="A4" s="509" t="s">
        <v>97</v>
      </c>
      <c r="B4" s="509"/>
      <c r="C4" s="509"/>
      <c r="D4" s="509"/>
      <c r="E4" s="509"/>
      <c r="F4" s="509"/>
      <c r="G4" s="488"/>
      <c r="H4" s="489"/>
    </row>
    <row r="5" spans="1:8" s="99" customFormat="1" ht="34.5" customHeight="1">
      <c r="A5" s="141" t="s">
        <v>98</v>
      </c>
      <c r="B5" s="490" t="s">
        <v>656</v>
      </c>
      <c r="C5" s="490"/>
      <c r="D5" s="490"/>
      <c r="E5" s="490"/>
      <c r="F5" s="490"/>
      <c r="G5" s="490"/>
      <c r="H5" s="490"/>
    </row>
    <row r="6" spans="1:8" s="99" customFormat="1" ht="34.5" customHeight="1">
      <c r="A6" s="141" t="s">
        <v>99</v>
      </c>
      <c r="B6" s="490" t="s">
        <v>108</v>
      </c>
      <c r="C6" s="490"/>
      <c r="D6" s="490"/>
      <c r="E6" s="490"/>
      <c r="F6" s="490"/>
      <c r="G6" s="490"/>
      <c r="H6" s="490"/>
    </row>
    <row r="7" spans="1:8" s="99" customFormat="1" ht="34.5" customHeight="1">
      <c r="A7" s="486" t="s">
        <v>684</v>
      </c>
      <c r="B7" s="486"/>
      <c r="C7" s="486"/>
      <c r="D7" s="486"/>
      <c r="E7" s="486"/>
      <c r="F7" s="486"/>
      <c r="G7" s="530" t="s">
        <v>8</v>
      </c>
      <c r="H7" s="530"/>
    </row>
    <row r="8" spans="1:7" ht="15">
      <c r="A8" s="288" t="s">
        <v>662</v>
      </c>
      <c r="B8" s="291"/>
      <c r="C8" s="292"/>
      <c r="D8" s="291"/>
      <c r="E8" s="292"/>
      <c r="F8" s="291"/>
      <c r="G8" s="293"/>
    </row>
    <row r="9" spans="1:2" ht="12.75">
      <c r="A9" s="288" t="s">
        <v>658</v>
      </c>
      <c r="B9" s="231"/>
    </row>
    <row r="10" spans="1:2" ht="13.5" thickBot="1">
      <c r="A10" s="288"/>
      <c r="B10" s="231"/>
    </row>
    <row r="11" spans="1:8" ht="38.25">
      <c r="A11" s="283" t="s">
        <v>638</v>
      </c>
      <c r="B11" s="284" t="s">
        <v>640</v>
      </c>
      <c r="C11" s="561" t="s">
        <v>642</v>
      </c>
      <c r="D11" s="284" t="s">
        <v>643</v>
      </c>
      <c r="E11" s="561" t="s">
        <v>645</v>
      </c>
      <c r="F11" s="561" t="s">
        <v>646</v>
      </c>
      <c r="G11" s="561" t="s">
        <v>647</v>
      </c>
      <c r="H11" s="559" t="s">
        <v>648</v>
      </c>
    </row>
    <row r="12" spans="1:8" ht="13.5" thickBot="1">
      <c r="A12" s="285" t="s">
        <v>639</v>
      </c>
      <c r="B12" s="286" t="s">
        <v>641</v>
      </c>
      <c r="C12" s="562"/>
      <c r="D12" s="286" t="s">
        <v>644</v>
      </c>
      <c r="E12" s="562"/>
      <c r="F12" s="562"/>
      <c r="G12" s="562"/>
      <c r="H12" s="560"/>
    </row>
    <row r="13" spans="1:8" ht="12.75">
      <c r="A13" s="281">
        <v>20</v>
      </c>
      <c r="B13" s="281">
        <v>14.4</v>
      </c>
      <c r="C13" s="281">
        <v>20</v>
      </c>
      <c r="D13" s="281">
        <v>0.288</v>
      </c>
      <c r="E13" s="281" t="s">
        <v>649</v>
      </c>
      <c r="F13" s="282">
        <v>48.24</v>
      </c>
      <c r="G13" s="282">
        <v>67</v>
      </c>
      <c r="H13" s="282">
        <v>3350</v>
      </c>
    </row>
    <row r="14" spans="1:8" ht="15" customHeight="1">
      <c r="A14" s="280">
        <v>30</v>
      </c>
      <c r="B14" s="280">
        <v>10.08</v>
      </c>
      <c r="C14" s="280">
        <v>14</v>
      </c>
      <c r="D14" s="280">
        <v>0.3024</v>
      </c>
      <c r="E14" s="280" t="s">
        <v>650</v>
      </c>
      <c r="F14" s="279">
        <v>72.36</v>
      </c>
      <c r="G14" s="279">
        <v>100.5</v>
      </c>
      <c r="H14" s="282">
        <v>3350</v>
      </c>
    </row>
    <row r="15" spans="1:8" ht="12.75">
      <c r="A15" s="280">
        <v>40</v>
      </c>
      <c r="B15" s="280">
        <v>7.2</v>
      </c>
      <c r="C15" s="280">
        <v>10</v>
      </c>
      <c r="D15" s="280">
        <v>0.288</v>
      </c>
      <c r="E15" s="280" t="s">
        <v>651</v>
      </c>
      <c r="F15" s="279">
        <v>96.48</v>
      </c>
      <c r="G15" s="279">
        <v>134</v>
      </c>
      <c r="H15" s="282">
        <v>3350</v>
      </c>
    </row>
    <row r="16" spans="1:8" ht="12.75">
      <c r="A16" s="280">
        <v>50</v>
      </c>
      <c r="B16" s="280">
        <v>5.76</v>
      </c>
      <c r="C16" s="280">
        <v>8</v>
      </c>
      <c r="D16" s="280">
        <v>0.288</v>
      </c>
      <c r="E16" s="280" t="s">
        <v>652</v>
      </c>
      <c r="F16" s="279">
        <v>120.6</v>
      </c>
      <c r="G16" s="279">
        <v>167.5</v>
      </c>
      <c r="H16" s="282">
        <v>3350</v>
      </c>
    </row>
    <row r="17" spans="1:8" ht="12.75" customHeight="1">
      <c r="A17" s="280">
        <v>60</v>
      </c>
      <c r="B17" s="280">
        <v>5.04</v>
      </c>
      <c r="C17" s="280">
        <v>7</v>
      </c>
      <c r="D17" s="280">
        <v>0.3024</v>
      </c>
      <c r="E17" s="280" t="s">
        <v>653</v>
      </c>
      <c r="F17" s="279">
        <v>144.72</v>
      </c>
      <c r="G17" s="279">
        <v>201</v>
      </c>
      <c r="H17" s="282">
        <v>3350</v>
      </c>
    </row>
    <row r="18" spans="1:8" ht="12.75">
      <c r="A18" s="280">
        <v>80</v>
      </c>
      <c r="B18" s="280">
        <v>3.6</v>
      </c>
      <c r="C18" s="280">
        <v>5</v>
      </c>
      <c r="D18" s="280">
        <v>0.288</v>
      </c>
      <c r="E18" s="280" t="s">
        <v>654</v>
      </c>
      <c r="F18" s="279">
        <v>192.96</v>
      </c>
      <c r="G18" s="279">
        <v>268</v>
      </c>
      <c r="H18" s="282">
        <v>3350</v>
      </c>
    </row>
    <row r="19" spans="1:8" ht="16.5" customHeight="1">
      <c r="A19" s="280">
        <v>100</v>
      </c>
      <c r="B19" s="280">
        <v>2.88</v>
      </c>
      <c r="C19" s="280">
        <v>4</v>
      </c>
      <c r="D19" s="280">
        <v>0.288</v>
      </c>
      <c r="E19" s="280" t="s">
        <v>655</v>
      </c>
      <c r="F19" s="279">
        <v>248.4</v>
      </c>
      <c r="G19" s="279">
        <v>345</v>
      </c>
      <c r="H19" s="279">
        <v>3450</v>
      </c>
    </row>
    <row r="20" spans="1:8" ht="12.75" customHeight="1">
      <c r="A20" s="449" t="s">
        <v>659</v>
      </c>
      <c r="B20" s="449"/>
      <c r="C20" s="449"/>
      <c r="D20" s="449"/>
      <c r="E20" s="449"/>
      <c r="F20" s="449"/>
      <c r="G20" s="449"/>
      <c r="H20" s="449"/>
    </row>
    <row r="21" spans="1:8" ht="12.75">
      <c r="A21" s="449"/>
      <c r="B21" s="449"/>
      <c r="C21" s="449"/>
      <c r="D21" s="449"/>
      <c r="E21" s="449"/>
      <c r="F21" s="449"/>
      <c r="G21" s="449"/>
      <c r="H21" s="449"/>
    </row>
    <row r="22" spans="1:8" ht="12.75">
      <c r="A22" s="287"/>
      <c r="B22" s="287"/>
      <c r="C22" s="287"/>
      <c r="D22" s="287"/>
      <c r="E22" s="287"/>
      <c r="F22" s="287"/>
      <c r="G22" s="287"/>
      <c r="H22" s="287"/>
    </row>
    <row r="23" spans="1:3" ht="12.75">
      <c r="A23" s="100" t="s">
        <v>62</v>
      </c>
      <c r="B23" s="101"/>
      <c r="C23" s="101"/>
    </row>
    <row r="24" spans="1:3" ht="12.75">
      <c r="A24" s="102" t="s">
        <v>63</v>
      </c>
      <c r="B24" s="93"/>
      <c r="C24" s="103"/>
    </row>
    <row r="25" spans="1:3" ht="12.75">
      <c r="A25" s="92" t="s">
        <v>660</v>
      </c>
      <c r="B25" s="93"/>
      <c r="C25" s="103"/>
    </row>
    <row r="26" spans="1:3" ht="12.75">
      <c r="A26" s="92" t="s">
        <v>661</v>
      </c>
      <c r="B26" s="93"/>
      <c r="C26" s="103"/>
    </row>
    <row r="27" spans="1:3" ht="12.75">
      <c r="A27" s="92" t="s">
        <v>413</v>
      </c>
      <c r="B27" s="93"/>
      <c r="C27" s="93"/>
    </row>
    <row r="28" spans="1:3" ht="12.75">
      <c r="A28" s="92" t="s">
        <v>414</v>
      </c>
      <c r="B28" s="93"/>
      <c r="C28" s="104"/>
    </row>
    <row r="29" spans="1:3" ht="12.75">
      <c r="A29" s="92" t="s">
        <v>104</v>
      </c>
      <c r="B29" s="93"/>
      <c r="C29" s="104"/>
    </row>
    <row r="30" spans="1:3" ht="12.75">
      <c r="A30" s="92" t="s">
        <v>240</v>
      </c>
      <c r="B30" s="93"/>
      <c r="C30" s="104"/>
    </row>
    <row r="31" spans="1:3" ht="12.75">
      <c r="A31" s="289" t="s">
        <v>105</v>
      </c>
      <c r="B31" s="290"/>
      <c r="C31" s="290"/>
    </row>
    <row r="32" spans="1:3" ht="12.75">
      <c r="A32" s="289" t="s">
        <v>363</v>
      </c>
      <c r="B32" s="290"/>
      <c r="C32" s="290"/>
    </row>
  </sheetData>
  <mergeCells count="16">
    <mergeCell ref="A20:H21"/>
    <mergeCell ref="H11:H12"/>
    <mergeCell ref="C11:C12"/>
    <mergeCell ref="E11:E12"/>
    <mergeCell ref="F11:F12"/>
    <mergeCell ref="G11:G12"/>
    <mergeCell ref="A7:F7"/>
    <mergeCell ref="G7:H7"/>
    <mergeCell ref="A4:F4"/>
    <mergeCell ref="G4:H4"/>
    <mergeCell ref="B5:H5"/>
    <mergeCell ref="B6:H6"/>
    <mergeCell ref="A1:H1"/>
    <mergeCell ref="A2:H2"/>
    <mergeCell ref="B3:F3"/>
    <mergeCell ref="G3:H3"/>
  </mergeCells>
  <printOptions/>
  <pageMargins left="0.2755905511811024" right="0.2755905511811024" top="0.2755905511811024" bottom="0.2755905511811024" header="0.15748031496062992" footer="0.15748031496062992"/>
  <pageSetup horizontalDpi="600" verticalDpi="600" orientation="portrait" paperSize="9" r:id="rId2"/>
  <colBreaks count="1" manualBreakCount="1">
    <brk id="8" max="21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A1:I117"/>
  <sheetViews>
    <sheetView view="pageBreakPreview" zoomScaleSheetLayoutView="100" workbookViewId="0" topLeftCell="A1">
      <selection activeCell="A9" sqref="A9:D9"/>
    </sheetView>
  </sheetViews>
  <sheetFormatPr defaultColWidth="9.140625" defaultRowHeight="12.75"/>
  <cols>
    <col min="1" max="1" width="37.57421875" style="25" customWidth="1"/>
    <col min="2" max="4" width="10.7109375" style="26" customWidth="1"/>
    <col min="5" max="6" width="9.8515625" style="26" customWidth="1"/>
    <col min="7" max="7" width="11.421875" style="29" customWidth="1"/>
    <col min="8" max="9" width="9.140625" style="27" customWidth="1"/>
    <col min="10" max="16384" width="9.140625" style="25" customWidth="1"/>
  </cols>
  <sheetData>
    <row r="1" spans="1:9" s="99" customFormat="1" ht="46.5" customHeight="1">
      <c r="A1" s="343"/>
      <c r="B1" s="325"/>
      <c r="C1" s="325"/>
      <c r="D1" s="325"/>
      <c r="E1" s="325"/>
      <c r="F1" s="325"/>
      <c r="G1" s="325"/>
      <c r="H1" s="325"/>
      <c r="I1" s="325"/>
    </row>
    <row r="2" spans="1:9" s="99" customFormat="1" ht="30" customHeight="1">
      <c r="A2" s="98"/>
      <c r="B2" s="344"/>
      <c r="C2" s="344"/>
      <c r="D2" s="344"/>
      <c r="E2" s="344"/>
      <c r="F2" s="344"/>
      <c r="G2" s="344"/>
      <c r="H2" s="345" t="s">
        <v>102</v>
      </c>
      <c r="I2" s="345"/>
    </row>
    <row r="3" spans="1:9" s="99" customFormat="1" ht="34.5" customHeight="1">
      <c r="A3" s="346" t="s">
        <v>97</v>
      </c>
      <c r="B3" s="346"/>
      <c r="C3" s="346"/>
      <c r="D3" s="346"/>
      <c r="E3" s="346"/>
      <c r="F3" s="346"/>
      <c r="G3" s="346"/>
      <c r="H3" s="347"/>
      <c r="I3" s="348"/>
    </row>
    <row r="4" spans="1:9" s="99" customFormat="1" ht="19.5" customHeight="1">
      <c r="A4" s="341" t="s">
        <v>489</v>
      </c>
      <c r="B4" s="342"/>
      <c r="C4" s="342"/>
      <c r="D4" s="342"/>
      <c r="E4" s="342"/>
      <c r="F4" s="342"/>
      <c r="G4" s="342"/>
      <c r="H4" s="342"/>
      <c r="I4" s="342"/>
    </row>
    <row r="5" spans="1:9" s="99" customFormat="1" ht="19.5" customHeight="1">
      <c r="A5" s="342" t="s">
        <v>362</v>
      </c>
      <c r="B5" s="342"/>
      <c r="C5" s="342"/>
      <c r="D5" s="342"/>
      <c r="E5" s="342"/>
      <c r="F5" s="342"/>
      <c r="G5" s="342"/>
      <c r="H5" s="342"/>
      <c r="I5" s="342"/>
    </row>
    <row r="6" spans="1:9" s="99" customFormat="1" ht="19.5" customHeight="1">
      <c r="A6" s="341" t="s">
        <v>282</v>
      </c>
      <c r="B6" s="342"/>
      <c r="C6" s="342"/>
      <c r="D6" s="342"/>
      <c r="E6" s="342"/>
      <c r="F6" s="342"/>
      <c r="G6" s="342"/>
      <c r="H6" s="342"/>
      <c r="I6" s="342"/>
    </row>
    <row r="7" spans="1:9" s="99" customFormat="1" ht="19.5" customHeight="1">
      <c r="A7" s="342" t="s">
        <v>107</v>
      </c>
      <c r="B7" s="342"/>
      <c r="C7" s="342"/>
      <c r="D7" s="342"/>
      <c r="E7" s="342"/>
      <c r="F7" s="342"/>
      <c r="G7" s="342"/>
      <c r="H7" s="342"/>
      <c r="I7" s="342"/>
    </row>
    <row r="8" spans="1:9" s="99" customFormat="1" ht="19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s="99" customFormat="1" ht="39.75" customHeight="1">
      <c r="A9" s="349" t="s">
        <v>683</v>
      </c>
      <c r="B9" s="349"/>
      <c r="C9" s="349"/>
      <c r="D9" s="349"/>
      <c r="E9" s="350" t="s">
        <v>9</v>
      </c>
      <c r="F9" s="350"/>
      <c r="G9" s="350"/>
      <c r="H9" s="351" t="s">
        <v>283</v>
      </c>
      <c r="I9" s="351"/>
    </row>
    <row r="10" spans="1:9" s="24" customFormat="1" ht="15" customHeight="1">
      <c r="A10" s="565" t="s">
        <v>291</v>
      </c>
      <c r="B10" s="390" t="s">
        <v>91</v>
      </c>
      <c r="C10" s="390" t="s">
        <v>92</v>
      </c>
      <c r="D10" s="390" t="s">
        <v>90</v>
      </c>
      <c r="E10" s="390" t="s">
        <v>293</v>
      </c>
      <c r="F10" s="448" t="s">
        <v>94</v>
      </c>
      <c r="G10" s="448" t="s">
        <v>416</v>
      </c>
      <c r="H10" s="30"/>
      <c r="I10" s="30"/>
    </row>
    <row r="11" spans="1:9" s="22" customFormat="1" ht="22.5" customHeight="1">
      <c r="A11" s="565"/>
      <c r="B11" s="390"/>
      <c r="C11" s="390"/>
      <c r="D11" s="390"/>
      <c r="E11" s="390"/>
      <c r="F11" s="448"/>
      <c r="G11" s="448"/>
      <c r="H11" s="31"/>
      <c r="I11" s="31"/>
    </row>
    <row r="12" spans="1:9" s="23" customFormat="1" ht="12.75" customHeight="1">
      <c r="A12" s="48" t="s">
        <v>93</v>
      </c>
      <c r="B12" s="49">
        <v>3200</v>
      </c>
      <c r="C12" s="49">
        <v>200</v>
      </c>
      <c r="D12" s="49">
        <v>24</v>
      </c>
      <c r="E12" s="49" t="s">
        <v>15</v>
      </c>
      <c r="F12" s="44">
        <v>250</v>
      </c>
      <c r="G12" s="58">
        <v>474</v>
      </c>
      <c r="H12" s="28"/>
      <c r="I12" s="28"/>
    </row>
    <row r="13" spans="1:9" s="23" customFormat="1" ht="12.75" customHeight="1">
      <c r="A13" s="50" t="s">
        <v>93</v>
      </c>
      <c r="B13" s="49">
        <v>3200</v>
      </c>
      <c r="C13" s="49">
        <v>250</v>
      </c>
      <c r="D13" s="49">
        <v>24</v>
      </c>
      <c r="E13" s="49" t="s">
        <v>15</v>
      </c>
      <c r="F13" s="44">
        <v>300</v>
      </c>
      <c r="G13" s="58">
        <v>524</v>
      </c>
      <c r="H13" s="28"/>
      <c r="I13" s="28"/>
    </row>
    <row r="14" spans="1:9" s="23" customFormat="1" ht="12.75" customHeight="1">
      <c r="A14" s="50" t="s">
        <v>93</v>
      </c>
      <c r="B14" s="49">
        <v>3200</v>
      </c>
      <c r="C14" s="49">
        <v>300</v>
      </c>
      <c r="D14" s="49">
        <v>24</v>
      </c>
      <c r="E14" s="49" t="s">
        <v>15</v>
      </c>
      <c r="F14" s="44">
        <v>375</v>
      </c>
      <c r="G14" s="58">
        <v>599</v>
      </c>
      <c r="H14" s="28"/>
      <c r="I14" s="28"/>
    </row>
    <row r="15" spans="1:9" s="23" customFormat="1" ht="12.75" customHeight="1">
      <c r="A15" s="50" t="s">
        <v>93</v>
      </c>
      <c r="B15" s="49">
        <v>3200</v>
      </c>
      <c r="C15" s="49">
        <v>350</v>
      </c>
      <c r="D15" s="49">
        <v>24</v>
      </c>
      <c r="E15" s="49" t="s">
        <v>15</v>
      </c>
      <c r="F15" s="44">
        <v>500</v>
      </c>
      <c r="G15" s="58">
        <v>724</v>
      </c>
      <c r="H15" s="28"/>
      <c r="I15" s="28"/>
    </row>
    <row r="16" spans="1:9" s="23" customFormat="1" ht="12.75" customHeight="1">
      <c r="A16" s="50" t="s">
        <v>93</v>
      </c>
      <c r="B16" s="49">
        <v>3200</v>
      </c>
      <c r="C16" s="49">
        <v>400</v>
      </c>
      <c r="D16" s="49">
        <v>24</v>
      </c>
      <c r="E16" s="49" t="s">
        <v>15</v>
      </c>
      <c r="F16" s="44">
        <v>500</v>
      </c>
      <c r="G16" s="58">
        <v>724</v>
      </c>
      <c r="H16" s="28"/>
      <c r="I16" s="28"/>
    </row>
    <row r="17" spans="1:9" s="23" customFormat="1" ht="12.75" customHeight="1">
      <c r="A17" s="50" t="s">
        <v>93</v>
      </c>
      <c r="B17" s="49">
        <v>3200</v>
      </c>
      <c r="C17" s="49">
        <v>450</v>
      </c>
      <c r="D17" s="49">
        <v>24</v>
      </c>
      <c r="E17" s="49" t="s">
        <v>15</v>
      </c>
      <c r="F17" s="44">
        <v>750</v>
      </c>
      <c r="G17" s="58">
        <v>974</v>
      </c>
      <c r="H17" s="28"/>
      <c r="I17" s="28"/>
    </row>
    <row r="18" spans="1:9" s="23" customFormat="1" ht="12.75" customHeight="1">
      <c r="A18" s="48" t="s">
        <v>93</v>
      </c>
      <c r="B18" s="49">
        <v>3200</v>
      </c>
      <c r="C18" s="49">
        <v>500</v>
      </c>
      <c r="D18" s="49">
        <v>24</v>
      </c>
      <c r="E18" s="49" t="s">
        <v>15</v>
      </c>
      <c r="F18" s="44">
        <v>750</v>
      </c>
      <c r="G18" s="58">
        <v>974</v>
      </c>
      <c r="H18" s="28"/>
      <c r="I18" s="28"/>
    </row>
    <row r="19" spans="1:9" s="108" customFormat="1" ht="12.75" customHeight="1">
      <c r="A19" s="95"/>
      <c r="B19" s="85"/>
      <c r="C19" s="85"/>
      <c r="D19" s="85"/>
      <c r="E19" s="85"/>
      <c r="F19" s="85"/>
      <c r="G19" s="106"/>
      <c r="H19" s="107"/>
      <c r="I19" s="107"/>
    </row>
    <row r="20" spans="1:9" s="23" customFormat="1" ht="38.25" customHeight="1">
      <c r="A20" s="51"/>
      <c r="B20" s="52"/>
      <c r="C20" s="52"/>
      <c r="D20" s="52"/>
      <c r="E20" s="52"/>
      <c r="F20" s="52"/>
      <c r="G20" s="53"/>
      <c r="H20" s="28"/>
      <c r="I20" s="28"/>
    </row>
    <row r="21" spans="1:9" s="108" customFormat="1" ht="12.75" customHeight="1">
      <c r="A21" s="109"/>
      <c r="B21" s="84"/>
      <c r="C21" s="84"/>
      <c r="E21" s="179" t="s">
        <v>415</v>
      </c>
      <c r="F21" s="84"/>
      <c r="G21" s="110"/>
      <c r="H21" s="107"/>
      <c r="I21" s="107"/>
    </row>
    <row r="22" spans="1:9" s="99" customFormat="1" ht="17.25" customHeight="1">
      <c r="A22" s="111" t="s">
        <v>62</v>
      </c>
      <c r="B22" s="112"/>
      <c r="C22" s="112"/>
      <c r="D22" s="11"/>
      <c r="E22" s="113"/>
      <c r="F22" s="113"/>
      <c r="G22" s="113"/>
      <c r="H22" s="114"/>
      <c r="I22" s="114"/>
    </row>
    <row r="23" spans="1:9" s="99" customFormat="1" ht="19.5" customHeight="1">
      <c r="A23" s="115" t="s">
        <v>63</v>
      </c>
      <c r="B23" s="116"/>
      <c r="C23" s="117"/>
      <c r="E23" s="118"/>
      <c r="F23" s="118"/>
      <c r="H23" s="119"/>
      <c r="I23" s="120"/>
    </row>
    <row r="24" spans="1:9" s="99" customFormat="1" ht="19.5" customHeight="1">
      <c r="A24" s="92" t="s">
        <v>412</v>
      </c>
      <c r="B24" s="116"/>
      <c r="C24" s="117"/>
      <c r="D24" s="121"/>
      <c r="E24" s="564" t="s">
        <v>95</v>
      </c>
      <c r="F24" s="564"/>
      <c r="G24" s="564"/>
      <c r="H24" s="121"/>
      <c r="I24" s="121"/>
    </row>
    <row r="25" spans="1:9" s="99" customFormat="1" ht="19.5" customHeight="1">
      <c r="A25" s="92" t="s">
        <v>413</v>
      </c>
      <c r="B25" s="116"/>
      <c r="C25" s="117"/>
      <c r="D25" s="121"/>
      <c r="E25" s="122"/>
      <c r="F25" s="122"/>
      <c r="G25" s="122"/>
      <c r="H25" s="121"/>
      <c r="I25" s="121"/>
    </row>
    <row r="26" spans="1:9" s="99" customFormat="1" ht="19.5" customHeight="1">
      <c r="A26" s="92" t="s">
        <v>414</v>
      </c>
      <c r="B26" s="116"/>
      <c r="C26" s="116"/>
      <c r="D26" s="121"/>
      <c r="E26" s="121"/>
      <c r="F26" s="121"/>
      <c r="G26" s="121"/>
      <c r="H26" s="121"/>
      <c r="I26" s="121"/>
    </row>
    <row r="27" spans="1:9" s="99" customFormat="1" ht="19.5" customHeight="1">
      <c r="A27" s="92" t="s">
        <v>104</v>
      </c>
      <c r="B27" s="116"/>
      <c r="C27" s="123"/>
      <c r="D27" s="121"/>
      <c r="E27" s="121"/>
      <c r="F27" s="121"/>
      <c r="G27" s="122" t="s">
        <v>96</v>
      </c>
      <c r="H27" s="121"/>
      <c r="I27" s="121"/>
    </row>
    <row r="28" spans="1:9" s="99" customFormat="1" ht="19.5" customHeight="1">
      <c r="A28" s="92" t="s">
        <v>240</v>
      </c>
      <c r="B28" s="116"/>
      <c r="C28" s="123"/>
      <c r="D28" s="122"/>
      <c r="E28" s="122"/>
      <c r="F28" s="122"/>
      <c r="H28" s="121"/>
      <c r="I28" s="121"/>
    </row>
    <row r="29" spans="1:9" s="99" customFormat="1" ht="19.5" customHeight="1">
      <c r="A29" s="563" t="s">
        <v>103</v>
      </c>
      <c r="B29" s="563"/>
      <c r="C29" s="563"/>
      <c r="D29" s="122"/>
      <c r="E29" s="122"/>
      <c r="F29" s="122"/>
      <c r="H29" s="124"/>
      <c r="I29" s="124"/>
    </row>
    <row r="30" spans="1:9" s="99" customFormat="1" ht="19.5" customHeight="1">
      <c r="A30" s="563" t="s">
        <v>364</v>
      </c>
      <c r="B30" s="563"/>
      <c r="C30" s="563"/>
      <c r="D30" s="124"/>
      <c r="E30" s="124"/>
      <c r="F30" s="124"/>
      <c r="G30" s="124"/>
      <c r="H30" s="124"/>
      <c r="I30" s="124"/>
    </row>
    <row r="31" spans="2:9" s="108" customFormat="1" ht="12.75" customHeight="1">
      <c r="B31" s="125"/>
      <c r="C31" s="125"/>
      <c r="D31" s="125"/>
      <c r="E31" s="125"/>
      <c r="F31" s="125"/>
      <c r="G31" s="126"/>
      <c r="H31" s="107"/>
      <c r="I31" s="107"/>
    </row>
    <row r="32" spans="2:9" s="23" customFormat="1" ht="12.75" customHeight="1">
      <c r="B32" s="24"/>
      <c r="C32" s="24"/>
      <c r="D32" s="24"/>
      <c r="E32" s="24"/>
      <c r="F32" s="24"/>
      <c r="G32" s="30"/>
      <c r="H32" s="28"/>
      <c r="I32" s="28"/>
    </row>
    <row r="33" spans="2:9" s="23" customFormat="1" ht="12.75" customHeight="1">
      <c r="B33" s="24"/>
      <c r="C33" s="24"/>
      <c r="D33" s="24"/>
      <c r="E33" s="24"/>
      <c r="F33" s="24"/>
      <c r="G33" s="30"/>
      <c r="H33" s="28"/>
      <c r="I33" s="28"/>
    </row>
    <row r="34" spans="2:9" s="23" customFormat="1" ht="12.75" customHeight="1">
      <c r="B34" s="24"/>
      <c r="C34" s="24"/>
      <c r="D34" s="32"/>
      <c r="E34" s="32"/>
      <c r="F34" s="32"/>
      <c r="G34" s="32"/>
      <c r="H34" s="28"/>
      <c r="I34" s="28"/>
    </row>
    <row r="35" spans="2:9" s="23" customFormat="1" ht="12.75" customHeight="1">
      <c r="B35" s="24"/>
      <c r="C35" s="24"/>
      <c r="D35" s="24"/>
      <c r="E35" s="24"/>
      <c r="F35" s="24"/>
      <c r="G35" s="30"/>
      <c r="H35" s="28"/>
      <c r="I35" s="28"/>
    </row>
    <row r="36" spans="2:9" s="23" customFormat="1" ht="12.75" customHeight="1">
      <c r="B36" s="24"/>
      <c r="C36" s="24"/>
      <c r="D36" s="24"/>
      <c r="E36" s="24"/>
      <c r="F36" s="24"/>
      <c r="G36" s="30"/>
      <c r="H36" s="28"/>
      <c r="I36" s="28"/>
    </row>
    <row r="37" spans="2:9" s="23" customFormat="1" ht="12.75" customHeight="1">
      <c r="B37" s="24"/>
      <c r="C37" s="24"/>
      <c r="D37" s="24"/>
      <c r="E37" s="24"/>
      <c r="F37" s="24"/>
      <c r="G37" s="30"/>
      <c r="H37" s="28"/>
      <c r="I37" s="28"/>
    </row>
    <row r="38" spans="2:9" s="23" customFormat="1" ht="12.75" customHeight="1">
      <c r="B38" s="24"/>
      <c r="C38" s="24"/>
      <c r="D38" s="24"/>
      <c r="E38" s="24"/>
      <c r="F38" s="24"/>
      <c r="G38" s="30"/>
      <c r="H38" s="28"/>
      <c r="I38" s="28"/>
    </row>
    <row r="39" spans="2:9" s="23" customFormat="1" ht="12.75" customHeight="1">
      <c r="B39" s="24"/>
      <c r="C39" s="24"/>
      <c r="D39" s="24"/>
      <c r="E39" s="24"/>
      <c r="F39" s="24"/>
      <c r="G39" s="30"/>
      <c r="H39" s="28"/>
      <c r="I39" s="28"/>
    </row>
    <row r="40" spans="2:9" s="23" customFormat="1" ht="12.75" customHeight="1">
      <c r="B40" s="24"/>
      <c r="C40" s="24"/>
      <c r="D40" s="24"/>
      <c r="E40" s="24"/>
      <c r="F40" s="24"/>
      <c r="G40" s="30"/>
      <c r="H40" s="28"/>
      <c r="I40" s="28"/>
    </row>
    <row r="41" spans="2:9" s="23" customFormat="1" ht="12.75" customHeight="1">
      <c r="B41" s="24"/>
      <c r="C41" s="24"/>
      <c r="D41" s="24"/>
      <c r="E41" s="24"/>
      <c r="F41" s="24"/>
      <c r="G41" s="30"/>
      <c r="H41" s="28"/>
      <c r="I41" s="28"/>
    </row>
    <row r="42" spans="2:9" s="23" customFormat="1" ht="12.75" customHeight="1">
      <c r="B42" s="24"/>
      <c r="C42" s="24"/>
      <c r="D42" s="24"/>
      <c r="E42" s="24"/>
      <c r="F42" s="24"/>
      <c r="G42" s="30"/>
      <c r="H42" s="28"/>
      <c r="I42" s="28"/>
    </row>
    <row r="43" spans="2:9" s="23" customFormat="1" ht="12.75" customHeight="1">
      <c r="B43" s="24"/>
      <c r="C43" s="24"/>
      <c r="D43" s="24"/>
      <c r="E43" s="24"/>
      <c r="F43" s="24"/>
      <c r="G43" s="30"/>
      <c r="H43" s="28"/>
      <c r="I43" s="28"/>
    </row>
    <row r="44" spans="2:9" s="23" customFormat="1" ht="12.75" customHeight="1">
      <c r="B44" s="24"/>
      <c r="C44" s="24"/>
      <c r="D44" s="24"/>
      <c r="E44" s="24"/>
      <c r="F44" s="24"/>
      <c r="G44" s="30"/>
      <c r="H44" s="28"/>
      <c r="I44" s="28"/>
    </row>
    <row r="45" spans="2:9" s="23" customFormat="1" ht="12.75" customHeight="1">
      <c r="B45" s="24"/>
      <c r="C45" s="24"/>
      <c r="D45" s="24"/>
      <c r="E45" s="24"/>
      <c r="F45" s="24"/>
      <c r="G45" s="30"/>
      <c r="H45" s="28"/>
      <c r="I45" s="28"/>
    </row>
    <row r="46" spans="2:9" s="23" customFormat="1" ht="12.75" customHeight="1">
      <c r="B46" s="24"/>
      <c r="C46" s="24"/>
      <c r="D46" s="24"/>
      <c r="E46" s="24"/>
      <c r="F46" s="24"/>
      <c r="G46" s="30"/>
      <c r="H46" s="28"/>
      <c r="I46" s="28"/>
    </row>
    <row r="47" spans="2:9" s="23" customFormat="1" ht="12.75" customHeight="1">
      <c r="B47" s="24"/>
      <c r="C47" s="24"/>
      <c r="D47" s="24"/>
      <c r="E47" s="24"/>
      <c r="F47" s="24"/>
      <c r="G47" s="30"/>
      <c r="H47" s="28"/>
      <c r="I47" s="28"/>
    </row>
    <row r="48" spans="2:9" s="23" customFormat="1" ht="12.75" customHeight="1">
      <c r="B48" s="24"/>
      <c r="C48" s="24"/>
      <c r="D48" s="24"/>
      <c r="E48" s="24"/>
      <c r="F48" s="24"/>
      <c r="G48" s="30"/>
      <c r="H48" s="28"/>
      <c r="I48" s="28"/>
    </row>
    <row r="49" spans="2:9" s="23" customFormat="1" ht="12.75" customHeight="1">
      <c r="B49" s="24"/>
      <c r="C49" s="24"/>
      <c r="D49" s="24"/>
      <c r="E49" s="24"/>
      <c r="F49" s="24"/>
      <c r="G49" s="30"/>
      <c r="H49" s="28"/>
      <c r="I49" s="28"/>
    </row>
    <row r="50" spans="2:9" s="23" customFormat="1" ht="12.75" customHeight="1">
      <c r="B50" s="24"/>
      <c r="C50" s="24"/>
      <c r="D50" s="24"/>
      <c r="E50" s="24"/>
      <c r="F50" s="24"/>
      <c r="G50" s="30"/>
      <c r="H50" s="28"/>
      <c r="I50" s="28"/>
    </row>
    <row r="51" spans="2:9" s="23" customFormat="1" ht="12.75" customHeight="1">
      <c r="B51" s="24"/>
      <c r="C51" s="24"/>
      <c r="D51" s="24"/>
      <c r="E51" s="24"/>
      <c r="F51" s="24"/>
      <c r="G51" s="30"/>
      <c r="H51" s="28"/>
      <c r="I51" s="28"/>
    </row>
    <row r="52" spans="2:9" s="23" customFormat="1" ht="12.75" customHeight="1">
      <c r="B52" s="24"/>
      <c r="C52" s="24"/>
      <c r="D52" s="24"/>
      <c r="E52" s="24"/>
      <c r="F52" s="24"/>
      <c r="G52" s="30"/>
      <c r="H52" s="28"/>
      <c r="I52" s="28"/>
    </row>
    <row r="53" spans="2:9" s="23" customFormat="1" ht="12.75" customHeight="1">
      <c r="B53" s="24"/>
      <c r="C53" s="24"/>
      <c r="D53" s="24"/>
      <c r="E53" s="24"/>
      <c r="F53" s="24"/>
      <c r="G53" s="30"/>
      <c r="H53" s="28"/>
      <c r="I53" s="28"/>
    </row>
    <row r="54" spans="2:9" s="23" customFormat="1" ht="12.75" customHeight="1">
      <c r="B54" s="24"/>
      <c r="C54" s="24"/>
      <c r="D54" s="24"/>
      <c r="E54" s="24"/>
      <c r="F54" s="24"/>
      <c r="G54" s="30"/>
      <c r="H54" s="28"/>
      <c r="I54" s="28"/>
    </row>
    <row r="55" spans="2:9" s="23" customFormat="1" ht="12.75" customHeight="1">
      <c r="B55" s="24"/>
      <c r="C55" s="24"/>
      <c r="D55" s="24"/>
      <c r="E55" s="24"/>
      <c r="F55" s="24"/>
      <c r="G55" s="30"/>
      <c r="H55" s="28"/>
      <c r="I55" s="28"/>
    </row>
    <row r="56" spans="2:9" s="23" customFormat="1" ht="12.75" customHeight="1">
      <c r="B56" s="24"/>
      <c r="C56" s="24"/>
      <c r="D56" s="24"/>
      <c r="E56" s="24"/>
      <c r="F56" s="24"/>
      <c r="G56" s="30"/>
      <c r="H56" s="28"/>
      <c r="I56" s="28"/>
    </row>
    <row r="57" spans="2:9" s="23" customFormat="1" ht="12.75" customHeight="1">
      <c r="B57" s="24"/>
      <c r="C57" s="24"/>
      <c r="D57" s="24"/>
      <c r="E57" s="24"/>
      <c r="F57" s="24"/>
      <c r="G57" s="30"/>
      <c r="H57" s="28"/>
      <c r="I57" s="28"/>
    </row>
    <row r="58" spans="2:9" s="23" customFormat="1" ht="12.75" customHeight="1">
      <c r="B58" s="24"/>
      <c r="C58" s="24"/>
      <c r="D58" s="24"/>
      <c r="E58" s="24"/>
      <c r="F58" s="24"/>
      <c r="G58" s="30"/>
      <c r="H58" s="28"/>
      <c r="I58" s="28"/>
    </row>
    <row r="59" spans="2:9" s="23" customFormat="1" ht="12.75" customHeight="1">
      <c r="B59" s="24"/>
      <c r="C59" s="24"/>
      <c r="D59" s="24"/>
      <c r="E59" s="24"/>
      <c r="F59" s="24"/>
      <c r="G59" s="30"/>
      <c r="H59" s="28"/>
      <c r="I59" s="28"/>
    </row>
    <row r="60" spans="2:9" s="23" customFormat="1" ht="12.75" customHeight="1">
      <c r="B60" s="24"/>
      <c r="C60" s="24"/>
      <c r="D60" s="24"/>
      <c r="E60" s="24"/>
      <c r="F60" s="24"/>
      <c r="G60" s="30"/>
      <c r="H60" s="28"/>
      <c r="I60" s="28"/>
    </row>
    <row r="61" spans="2:9" s="23" customFormat="1" ht="12.75" customHeight="1">
      <c r="B61" s="24"/>
      <c r="C61" s="24"/>
      <c r="D61" s="24"/>
      <c r="E61" s="24"/>
      <c r="F61" s="24"/>
      <c r="G61" s="30"/>
      <c r="H61" s="28"/>
      <c r="I61" s="28"/>
    </row>
    <row r="62" spans="2:9" s="23" customFormat="1" ht="12.75" customHeight="1">
      <c r="B62" s="24"/>
      <c r="C62" s="24"/>
      <c r="D62" s="24"/>
      <c r="E62" s="24"/>
      <c r="F62" s="24"/>
      <c r="G62" s="30"/>
      <c r="H62" s="28"/>
      <c r="I62" s="28"/>
    </row>
    <row r="63" spans="2:9" s="23" customFormat="1" ht="12.75" customHeight="1">
      <c r="B63" s="24"/>
      <c r="C63" s="24"/>
      <c r="D63" s="24"/>
      <c r="E63" s="24"/>
      <c r="F63" s="24"/>
      <c r="G63" s="30"/>
      <c r="H63" s="28"/>
      <c r="I63" s="28"/>
    </row>
    <row r="64" spans="2:9" s="23" customFormat="1" ht="12.75" customHeight="1">
      <c r="B64" s="24"/>
      <c r="C64" s="24"/>
      <c r="D64" s="24"/>
      <c r="E64" s="24"/>
      <c r="F64" s="24"/>
      <c r="G64" s="30"/>
      <c r="H64" s="28"/>
      <c r="I64" s="28"/>
    </row>
    <row r="65" spans="2:9" s="23" customFormat="1" ht="12.75" customHeight="1">
      <c r="B65" s="24"/>
      <c r="C65" s="24"/>
      <c r="D65" s="24"/>
      <c r="E65" s="24"/>
      <c r="F65" s="24"/>
      <c r="G65" s="30"/>
      <c r="H65" s="28"/>
      <c r="I65" s="28"/>
    </row>
    <row r="66" spans="2:9" s="23" customFormat="1" ht="12.75" customHeight="1">
      <c r="B66" s="24"/>
      <c r="C66" s="24"/>
      <c r="D66" s="24"/>
      <c r="E66" s="24"/>
      <c r="F66" s="24"/>
      <c r="G66" s="30"/>
      <c r="H66" s="28"/>
      <c r="I66" s="28"/>
    </row>
    <row r="67" spans="2:9" s="23" customFormat="1" ht="12.75" customHeight="1">
      <c r="B67" s="24"/>
      <c r="C67" s="24"/>
      <c r="D67" s="24"/>
      <c r="E67" s="24"/>
      <c r="F67" s="24"/>
      <c r="G67" s="30"/>
      <c r="H67" s="28"/>
      <c r="I67" s="28"/>
    </row>
    <row r="68" spans="2:9" s="23" customFormat="1" ht="12.75" customHeight="1">
      <c r="B68" s="24"/>
      <c r="C68" s="24"/>
      <c r="D68" s="24"/>
      <c r="E68" s="24"/>
      <c r="F68" s="24"/>
      <c r="G68" s="30"/>
      <c r="H68" s="28"/>
      <c r="I68" s="28"/>
    </row>
    <row r="69" spans="2:9" s="23" customFormat="1" ht="12.75" customHeight="1">
      <c r="B69" s="24"/>
      <c r="C69" s="24"/>
      <c r="D69" s="24"/>
      <c r="E69" s="24"/>
      <c r="F69" s="24"/>
      <c r="G69" s="30"/>
      <c r="H69" s="28"/>
      <c r="I69" s="28"/>
    </row>
    <row r="70" spans="2:9" s="23" customFormat="1" ht="12.75" customHeight="1">
      <c r="B70" s="24"/>
      <c r="C70" s="24"/>
      <c r="D70" s="24"/>
      <c r="E70" s="24"/>
      <c r="F70" s="24"/>
      <c r="G70" s="30"/>
      <c r="H70" s="28"/>
      <c r="I70" s="28"/>
    </row>
    <row r="71" spans="2:9" s="23" customFormat="1" ht="12.75" customHeight="1">
      <c r="B71" s="24"/>
      <c r="C71" s="24"/>
      <c r="D71" s="24"/>
      <c r="E71" s="24"/>
      <c r="F71" s="24"/>
      <c r="G71" s="30"/>
      <c r="H71" s="28"/>
      <c r="I71" s="28"/>
    </row>
    <row r="72" spans="2:9" s="23" customFormat="1" ht="12.75" customHeight="1">
      <c r="B72" s="24"/>
      <c r="C72" s="24"/>
      <c r="D72" s="24"/>
      <c r="E72" s="24"/>
      <c r="F72" s="24"/>
      <c r="G72" s="30"/>
      <c r="H72" s="28"/>
      <c r="I72" s="28"/>
    </row>
    <row r="73" spans="2:9" s="23" customFormat="1" ht="12.75" customHeight="1">
      <c r="B73" s="24"/>
      <c r="C73" s="24"/>
      <c r="D73" s="24"/>
      <c r="E73" s="24"/>
      <c r="F73" s="24"/>
      <c r="G73" s="30"/>
      <c r="H73" s="28"/>
      <c r="I73" s="28"/>
    </row>
    <row r="74" spans="2:9" s="23" customFormat="1" ht="12.75" customHeight="1">
      <c r="B74" s="24"/>
      <c r="C74" s="24"/>
      <c r="D74" s="24"/>
      <c r="E74" s="24"/>
      <c r="F74" s="24"/>
      <c r="G74" s="30"/>
      <c r="H74" s="28"/>
      <c r="I74" s="28"/>
    </row>
    <row r="75" spans="2:9" s="23" customFormat="1" ht="12.75" customHeight="1">
      <c r="B75" s="24"/>
      <c r="C75" s="24"/>
      <c r="D75" s="24"/>
      <c r="E75" s="24"/>
      <c r="F75" s="24"/>
      <c r="G75" s="30"/>
      <c r="H75" s="28"/>
      <c r="I75" s="28"/>
    </row>
    <row r="76" spans="2:9" s="23" customFormat="1" ht="12.75" customHeight="1">
      <c r="B76" s="24"/>
      <c r="C76" s="24"/>
      <c r="D76" s="24"/>
      <c r="E76" s="24"/>
      <c r="F76" s="24"/>
      <c r="G76" s="30"/>
      <c r="H76" s="28"/>
      <c r="I76" s="28"/>
    </row>
    <row r="77" spans="2:9" s="23" customFormat="1" ht="12.75" customHeight="1">
      <c r="B77" s="24"/>
      <c r="C77" s="24"/>
      <c r="D77" s="24"/>
      <c r="E77" s="24"/>
      <c r="F77" s="24"/>
      <c r="G77" s="30"/>
      <c r="H77" s="28"/>
      <c r="I77" s="28"/>
    </row>
    <row r="78" spans="2:9" s="23" customFormat="1" ht="12.75" customHeight="1">
      <c r="B78" s="24"/>
      <c r="C78" s="24"/>
      <c r="D78" s="24"/>
      <c r="E78" s="24"/>
      <c r="F78" s="24"/>
      <c r="G78" s="30"/>
      <c r="H78" s="28"/>
      <c r="I78" s="28"/>
    </row>
    <row r="79" spans="2:9" s="23" customFormat="1" ht="12.75" customHeight="1">
      <c r="B79" s="24"/>
      <c r="C79" s="24"/>
      <c r="D79" s="24"/>
      <c r="E79" s="24"/>
      <c r="F79" s="24"/>
      <c r="G79" s="30"/>
      <c r="H79" s="28"/>
      <c r="I79" s="28"/>
    </row>
    <row r="80" spans="2:9" s="23" customFormat="1" ht="12.75" customHeight="1">
      <c r="B80" s="24"/>
      <c r="C80" s="24"/>
      <c r="D80" s="24"/>
      <c r="E80" s="24"/>
      <c r="F80" s="24"/>
      <c r="G80" s="30"/>
      <c r="H80" s="28"/>
      <c r="I80" s="28"/>
    </row>
    <row r="81" spans="2:9" s="23" customFormat="1" ht="12.75" customHeight="1">
      <c r="B81" s="24"/>
      <c r="C81" s="24"/>
      <c r="D81" s="24"/>
      <c r="E81" s="24"/>
      <c r="F81" s="24"/>
      <c r="G81" s="30"/>
      <c r="H81" s="28"/>
      <c r="I81" s="28"/>
    </row>
    <row r="82" spans="2:9" s="23" customFormat="1" ht="12.75" customHeight="1">
      <c r="B82" s="24"/>
      <c r="C82" s="24"/>
      <c r="D82" s="24"/>
      <c r="E82" s="24"/>
      <c r="F82" s="24"/>
      <c r="G82" s="30"/>
      <c r="H82" s="28"/>
      <c r="I82" s="28"/>
    </row>
    <row r="83" spans="2:9" s="23" customFormat="1" ht="12.75" customHeight="1">
      <c r="B83" s="24"/>
      <c r="C83" s="24"/>
      <c r="D83" s="24"/>
      <c r="E83" s="24"/>
      <c r="F83" s="24"/>
      <c r="G83" s="30"/>
      <c r="H83" s="28"/>
      <c r="I83" s="28"/>
    </row>
    <row r="84" spans="2:9" s="23" customFormat="1" ht="12.75" customHeight="1">
      <c r="B84" s="24"/>
      <c r="C84" s="24"/>
      <c r="D84" s="24"/>
      <c r="E84" s="24"/>
      <c r="F84" s="24"/>
      <c r="G84" s="30"/>
      <c r="H84" s="28"/>
      <c r="I84" s="28"/>
    </row>
    <row r="85" spans="2:9" s="23" customFormat="1" ht="12.75" customHeight="1">
      <c r="B85" s="24"/>
      <c r="C85" s="24"/>
      <c r="D85" s="24"/>
      <c r="E85" s="24"/>
      <c r="F85" s="24"/>
      <c r="G85" s="30"/>
      <c r="H85" s="28"/>
      <c r="I85" s="28"/>
    </row>
    <row r="86" spans="2:9" s="23" customFormat="1" ht="12.75" customHeight="1">
      <c r="B86" s="24"/>
      <c r="C86" s="24"/>
      <c r="D86" s="24"/>
      <c r="E86" s="24"/>
      <c r="F86" s="24"/>
      <c r="G86" s="30"/>
      <c r="H86" s="28"/>
      <c r="I86" s="28"/>
    </row>
    <row r="87" spans="2:9" s="23" customFormat="1" ht="12.75" customHeight="1">
      <c r="B87" s="24"/>
      <c r="C87" s="24"/>
      <c r="D87" s="24"/>
      <c r="E87" s="24"/>
      <c r="F87" s="24"/>
      <c r="G87" s="30"/>
      <c r="H87" s="28"/>
      <c r="I87" s="28"/>
    </row>
    <row r="88" spans="2:9" s="23" customFormat="1" ht="12.75" customHeight="1">
      <c r="B88" s="24"/>
      <c r="C88" s="24"/>
      <c r="D88" s="24"/>
      <c r="E88" s="24"/>
      <c r="F88" s="24"/>
      <c r="G88" s="30"/>
      <c r="H88" s="28"/>
      <c r="I88" s="28"/>
    </row>
    <row r="89" spans="2:9" s="23" customFormat="1" ht="12.75" customHeight="1">
      <c r="B89" s="24"/>
      <c r="C89" s="24"/>
      <c r="D89" s="24"/>
      <c r="E89" s="24"/>
      <c r="F89" s="24"/>
      <c r="G89" s="30"/>
      <c r="H89" s="28"/>
      <c r="I89" s="28"/>
    </row>
    <row r="90" spans="2:9" s="23" customFormat="1" ht="12.75" customHeight="1">
      <c r="B90" s="24"/>
      <c r="C90" s="24"/>
      <c r="D90" s="24"/>
      <c r="E90" s="24"/>
      <c r="F90" s="24"/>
      <c r="G90" s="30"/>
      <c r="H90" s="28"/>
      <c r="I90" s="28"/>
    </row>
    <row r="91" spans="2:9" s="23" customFormat="1" ht="12.75" customHeight="1">
      <c r="B91" s="24"/>
      <c r="C91" s="24"/>
      <c r="D91" s="24"/>
      <c r="E91" s="24"/>
      <c r="F91" s="24"/>
      <c r="G91" s="30"/>
      <c r="H91" s="28"/>
      <c r="I91" s="28"/>
    </row>
    <row r="92" spans="2:9" s="23" customFormat="1" ht="12.75" customHeight="1">
      <c r="B92" s="24"/>
      <c r="C92" s="24"/>
      <c r="D92" s="24"/>
      <c r="E92" s="24"/>
      <c r="F92" s="24"/>
      <c r="G92" s="30"/>
      <c r="H92" s="28"/>
      <c r="I92" s="28"/>
    </row>
    <row r="93" spans="2:9" s="23" customFormat="1" ht="12.75" customHeight="1">
      <c r="B93" s="24"/>
      <c r="C93" s="24"/>
      <c r="D93" s="24"/>
      <c r="E93" s="24"/>
      <c r="F93" s="24"/>
      <c r="G93" s="30"/>
      <c r="H93" s="28"/>
      <c r="I93" s="28"/>
    </row>
    <row r="94" spans="2:9" s="23" customFormat="1" ht="12.75" customHeight="1">
      <c r="B94" s="24"/>
      <c r="C94" s="24"/>
      <c r="D94" s="24"/>
      <c r="E94" s="24"/>
      <c r="F94" s="24"/>
      <c r="G94" s="30"/>
      <c r="H94" s="28"/>
      <c r="I94" s="28"/>
    </row>
    <row r="95" spans="2:9" s="23" customFormat="1" ht="12.75" customHeight="1">
      <c r="B95" s="24"/>
      <c r="C95" s="24"/>
      <c r="D95" s="24"/>
      <c r="E95" s="24"/>
      <c r="F95" s="24"/>
      <c r="G95" s="30"/>
      <c r="H95" s="28"/>
      <c r="I95" s="28"/>
    </row>
    <row r="96" spans="2:9" s="23" customFormat="1" ht="12.75" customHeight="1">
      <c r="B96" s="24"/>
      <c r="C96" s="24"/>
      <c r="D96" s="24"/>
      <c r="E96" s="24"/>
      <c r="F96" s="24"/>
      <c r="G96" s="30"/>
      <c r="H96" s="28"/>
      <c r="I96" s="28"/>
    </row>
    <row r="97" spans="2:9" s="23" customFormat="1" ht="12.75" customHeight="1">
      <c r="B97" s="24"/>
      <c r="C97" s="24"/>
      <c r="D97" s="24"/>
      <c r="E97" s="24"/>
      <c r="F97" s="24"/>
      <c r="G97" s="30"/>
      <c r="H97" s="28"/>
      <c r="I97" s="28"/>
    </row>
    <row r="98" spans="2:9" s="23" customFormat="1" ht="12.75" customHeight="1">
      <c r="B98" s="24"/>
      <c r="C98" s="24"/>
      <c r="D98" s="24"/>
      <c r="E98" s="24"/>
      <c r="F98" s="24"/>
      <c r="G98" s="30"/>
      <c r="H98" s="28"/>
      <c r="I98" s="28"/>
    </row>
    <row r="99" spans="2:9" s="23" customFormat="1" ht="12.75" customHeight="1">
      <c r="B99" s="24"/>
      <c r="C99" s="24"/>
      <c r="D99" s="24"/>
      <c r="E99" s="24"/>
      <c r="F99" s="24"/>
      <c r="G99" s="30"/>
      <c r="H99" s="28"/>
      <c r="I99" s="28"/>
    </row>
    <row r="100" spans="2:9" s="23" customFormat="1" ht="12.75" customHeight="1">
      <c r="B100" s="24"/>
      <c r="C100" s="24"/>
      <c r="D100" s="24"/>
      <c r="E100" s="24"/>
      <c r="F100" s="24"/>
      <c r="G100" s="30"/>
      <c r="H100" s="28"/>
      <c r="I100" s="28"/>
    </row>
    <row r="101" spans="2:9" s="23" customFormat="1" ht="12.75" customHeight="1">
      <c r="B101" s="24"/>
      <c r="C101" s="24"/>
      <c r="D101" s="24"/>
      <c r="E101" s="24"/>
      <c r="F101" s="24"/>
      <c r="G101" s="30"/>
      <c r="H101" s="28"/>
      <c r="I101" s="28"/>
    </row>
    <row r="102" spans="2:9" s="23" customFormat="1" ht="12.75" customHeight="1">
      <c r="B102" s="24"/>
      <c r="C102" s="24"/>
      <c r="D102" s="24"/>
      <c r="E102" s="24"/>
      <c r="F102" s="24"/>
      <c r="G102" s="30"/>
      <c r="H102" s="28"/>
      <c r="I102" s="28"/>
    </row>
    <row r="103" spans="2:9" s="23" customFormat="1" ht="12.75" customHeight="1">
      <c r="B103" s="24"/>
      <c r="C103" s="24"/>
      <c r="D103" s="24"/>
      <c r="E103" s="24"/>
      <c r="F103" s="24"/>
      <c r="G103" s="30"/>
      <c r="H103" s="28"/>
      <c r="I103" s="28"/>
    </row>
    <row r="104" spans="2:9" s="23" customFormat="1" ht="12.75" customHeight="1">
      <c r="B104" s="24"/>
      <c r="C104" s="24"/>
      <c r="D104" s="24"/>
      <c r="E104" s="24"/>
      <c r="F104" s="24"/>
      <c r="G104" s="30"/>
      <c r="H104" s="28"/>
      <c r="I104" s="28"/>
    </row>
    <row r="105" spans="2:9" s="23" customFormat="1" ht="12.75" customHeight="1">
      <c r="B105" s="24"/>
      <c r="C105" s="24"/>
      <c r="D105" s="24"/>
      <c r="E105" s="24"/>
      <c r="F105" s="24"/>
      <c r="G105" s="30"/>
      <c r="H105" s="28"/>
      <c r="I105" s="28"/>
    </row>
    <row r="106" spans="2:9" s="23" customFormat="1" ht="12.75" customHeight="1">
      <c r="B106" s="24"/>
      <c r="C106" s="24"/>
      <c r="D106" s="24"/>
      <c r="E106" s="24"/>
      <c r="F106" s="24"/>
      <c r="G106" s="30"/>
      <c r="H106" s="28"/>
      <c r="I106" s="28"/>
    </row>
    <row r="107" spans="2:9" s="23" customFormat="1" ht="12.75" customHeight="1">
      <c r="B107" s="24"/>
      <c r="C107" s="24"/>
      <c r="D107" s="24"/>
      <c r="E107" s="24"/>
      <c r="F107" s="24"/>
      <c r="G107" s="30"/>
      <c r="H107" s="28"/>
      <c r="I107" s="28"/>
    </row>
    <row r="108" spans="2:9" s="23" customFormat="1" ht="12.75" customHeight="1">
      <c r="B108" s="24"/>
      <c r="C108" s="24"/>
      <c r="D108" s="24"/>
      <c r="E108" s="24"/>
      <c r="F108" s="24"/>
      <c r="G108" s="30"/>
      <c r="H108" s="28"/>
      <c r="I108" s="28"/>
    </row>
    <row r="109" spans="2:9" s="23" customFormat="1" ht="12.75" customHeight="1">
      <c r="B109" s="24"/>
      <c r="C109" s="24"/>
      <c r="D109" s="24"/>
      <c r="E109" s="24"/>
      <c r="F109" s="24"/>
      <c r="G109" s="30"/>
      <c r="H109" s="28"/>
      <c r="I109" s="28"/>
    </row>
    <row r="110" spans="2:9" s="23" customFormat="1" ht="12.75" customHeight="1">
      <c r="B110" s="24"/>
      <c r="C110" s="24"/>
      <c r="D110" s="24"/>
      <c r="E110" s="24"/>
      <c r="F110" s="24"/>
      <c r="G110" s="30"/>
      <c r="H110" s="28"/>
      <c r="I110" s="28"/>
    </row>
    <row r="111" spans="2:9" s="23" customFormat="1" ht="12.75" customHeight="1">
      <c r="B111" s="24"/>
      <c r="C111" s="24"/>
      <c r="D111" s="24"/>
      <c r="E111" s="24"/>
      <c r="F111" s="24"/>
      <c r="G111" s="30"/>
      <c r="H111" s="28"/>
      <c r="I111" s="28"/>
    </row>
    <row r="112" spans="2:9" s="23" customFormat="1" ht="12.75" customHeight="1">
      <c r="B112" s="24"/>
      <c r="C112" s="24"/>
      <c r="D112" s="24"/>
      <c r="E112" s="24"/>
      <c r="F112" s="24"/>
      <c r="G112" s="30"/>
      <c r="H112" s="28"/>
      <c r="I112" s="28"/>
    </row>
    <row r="113" spans="2:9" s="23" customFormat="1" ht="12.75" customHeight="1">
      <c r="B113" s="24"/>
      <c r="C113" s="24"/>
      <c r="D113" s="24"/>
      <c r="E113" s="24"/>
      <c r="F113" s="24"/>
      <c r="G113" s="30"/>
      <c r="H113" s="28"/>
      <c r="I113" s="28"/>
    </row>
    <row r="114" spans="2:9" s="23" customFormat="1" ht="12.75" customHeight="1">
      <c r="B114" s="24"/>
      <c r="C114" s="24"/>
      <c r="D114" s="24"/>
      <c r="E114" s="24"/>
      <c r="F114" s="24"/>
      <c r="G114" s="30"/>
      <c r="H114" s="28"/>
      <c r="I114" s="28"/>
    </row>
    <row r="115" spans="2:9" s="23" customFormat="1" ht="12.75" customHeight="1">
      <c r="B115" s="24"/>
      <c r="C115" s="24"/>
      <c r="D115" s="24"/>
      <c r="E115" s="24"/>
      <c r="F115" s="24"/>
      <c r="G115" s="30"/>
      <c r="H115" s="28"/>
      <c r="I115" s="28"/>
    </row>
    <row r="116" spans="2:9" s="23" customFormat="1" ht="12.75" customHeight="1">
      <c r="B116" s="24"/>
      <c r="C116" s="24"/>
      <c r="D116" s="24"/>
      <c r="E116" s="24"/>
      <c r="F116" s="24"/>
      <c r="G116" s="30"/>
      <c r="H116" s="28"/>
      <c r="I116" s="28"/>
    </row>
    <row r="117" spans="2:9" s="23" customFormat="1" ht="12.75" customHeight="1">
      <c r="B117" s="24"/>
      <c r="C117" s="24"/>
      <c r="D117" s="24"/>
      <c r="E117" s="24"/>
      <c r="F117" s="24"/>
      <c r="G117" s="30"/>
      <c r="H117" s="28"/>
      <c r="I117" s="28"/>
    </row>
  </sheetData>
  <mergeCells count="22">
    <mergeCell ref="A10:A11"/>
    <mergeCell ref="B10:B11"/>
    <mergeCell ref="A7:I7"/>
    <mergeCell ref="H9:I9"/>
    <mergeCell ref="A9:D9"/>
    <mergeCell ref="E9:G9"/>
    <mergeCell ref="E24:G24"/>
    <mergeCell ref="C10:C11"/>
    <mergeCell ref="D10:D11"/>
    <mergeCell ref="G10:G11"/>
    <mergeCell ref="E10:E11"/>
    <mergeCell ref="F10:F11"/>
    <mergeCell ref="A29:C29"/>
    <mergeCell ref="A30:C30"/>
    <mergeCell ref="A1:I1"/>
    <mergeCell ref="B2:G2"/>
    <mergeCell ref="H2:I2"/>
    <mergeCell ref="A3:G3"/>
    <mergeCell ref="H3:I3"/>
    <mergeCell ref="A4:I4"/>
    <mergeCell ref="A5:I5"/>
    <mergeCell ref="A6:I6"/>
  </mergeCells>
  <printOptions/>
  <pageMargins left="0.3937007874015748" right="0.3937007874015748" top="0.3937007874015748" bottom="0.5905511811023623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9"/>
  <sheetViews>
    <sheetView workbookViewId="0" topLeftCell="A1">
      <selection activeCell="A6" sqref="A6:J6"/>
    </sheetView>
  </sheetViews>
  <sheetFormatPr defaultColWidth="9.140625" defaultRowHeight="12.75"/>
  <cols>
    <col min="1" max="1" width="26.140625" style="1" customWidth="1"/>
    <col min="2" max="2" width="12.00390625" style="1" customWidth="1"/>
    <col min="3" max="3" width="7.421875" style="4" customWidth="1"/>
    <col min="4" max="4" width="8.57421875" style="1" customWidth="1"/>
    <col min="5" max="5" width="8.7109375" style="4" customWidth="1"/>
    <col min="6" max="6" width="7.28125" style="4" customWidth="1"/>
    <col min="7" max="7" width="9.7109375" style="4" customWidth="1"/>
    <col min="8" max="8" width="7.57421875" style="1" customWidth="1"/>
    <col min="9" max="9" width="10.00390625" style="16" customWidth="1"/>
    <col min="10" max="10" width="8.421875" style="2" customWidth="1"/>
    <col min="11" max="16384" width="9.140625" style="1" customWidth="1"/>
  </cols>
  <sheetData>
    <row r="1" spans="1:10" s="99" customFormat="1" ht="36" customHeight="1">
      <c r="A1" s="343"/>
      <c r="B1" s="325"/>
      <c r="C1" s="325"/>
      <c r="D1" s="325"/>
      <c r="E1" s="325"/>
      <c r="F1" s="325"/>
      <c r="G1" s="325"/>
      <c r="H1" s="325"/>
      <c r="I1" s="325"/>
      <c r="J1" s="325"/>
    </row>
    <row r="2" spans="1:10" s="99" customFormat="1" ht="17.25" customHeight="1">
      <c r="A2" s="98"/>
      <c r="B2" s="344"/>
      <c r="C2" s="344"/>
      <c r="D2" s="344"/>
      <c r="E2" s="344"/>
      <c r="F2" s="344"/>
      <c r="G2" s="344"/>
      <c r="H2" s="344"/>
      <c r="I2" s="345" t="s">
        <v>102</v>
      </c>
      <c r="J2" s="345"/>
    </row>
    <row r="3" spans="1:10" s="99" customFormat="1" ht="25.5" customHeight="1">
      <c r="A3" s="346" t="s">
        <v>97</v>
      </c>
      <c r="B3" s="346"/>
      <c r="C3" s="346"/>
      <c r="D3" s="346"/>
      <c r="E3" s="346"/>
      <c r="F3" s="346"/>
      <c r="G3" s="346"/>
      <c r="H3" s="346"/>
      <c r="I3" s="347"/>
      <c r="J3" s="348"/>
    </row>
    <row r="4" spans="1:10" s="99" customFormat="1" ht="15" customHeight="1">
      <c r="A4" s="342" t="s">
        <v>481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s="99" customFormat="1" ht="18" customHeight="1">
      <c r="A5" s="342" t="s">
        <v>491</v>
      </c>
      <c r="B5" s="342"/>
      <c r="C5" s="342"/>
      <c r="D5" s="327"/>
      <c r="E5" s="327"/>
      <c r="F5" s="327"/>
      <c r="G5" s="327"/>
      <c r="H5" s="327"/>
      <c r="I5" s="327"/>
      <c r="J5" s="327"/>
    </row>
    <row r="6" spans="1:10" s="99" customFormat="1" ht="15" customHeight="1">
      <c r="A6" s="342" t="s">
        <v>362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0" s="99" customFormat="1" ht="19.5" customHeight="1">
      <c r="A7" s="341" t="s">
        <v>282</v>
      </c>
      <c r="B7" s="342"/>
      <c r="C7" s="342"/>
      <c r="D7" s="342"/>
      <c r="E7" s="342"/>
      <c r="F7" s="342"/>
      <c r="G7" s="342"/>
      <c r="H7" s="342"/>
      <c r="I7" s="342"/>
      <c r="J7" s="342"/>
    </row>
    <row r="8" spans="1:10" s="99" customFormat="1" ht="11.25" customHeight="1">
      <c r="A8" s="342" t="s">
        <v>107</v>
      </c>
      <c r="B8" s="342"/>
      <c r="C8" s="342"/>
      <c r="D8" s="342"/>
      <c r="E8" s="342"/>
      <c r="F8" s="342"/>
      <c r="G8" s="342"/>
      <c r="H8" s="342"/>
      <c r="I8" s="342"/>
      <c r="J8" s="342"/>
    </row>
    <row r="9" spans="1:10" s="99" customFormat="1" ht="33.75" customHeight="1">
      <c r="A9" s="349" t="s">
        <v>683</v>
      </c>
      <c r="B9" s="349"/>
      <c r="C9" s="349"/>
      <c r="D9" s="349"/>
      <c r="E9" s="349"/>
      <c r="F9" s="349"/>
      <c r="G9" s="349"/>
      <c r="H9" s="349"/>
      <c r="I9" s="350" t="s">
        <v>2</v>
      </c>
      <c r="J9" s="350"/>
    </row>
    <row r="10" spans="1:10" s="5" customFormat="1" ht="13.5" customHeight="1">
      <c r="A10" s="331" t="s">
        <v>291</v>
      </c>
      <c r="B10" s="331" t="s">
        <v>292</v>
      </c>
      <c r="C10" s="331" t="s">
        <v>294</v>
      </c>
      <c r="D10" s="331" t="s">
        <v>293</v>
      </c>
      <c r="E10" s="332" t="s">
        <v>295</v>
      </c>
      <c r="F10" s="331" t="s">
        <v>492</v>
      </c>
      <c r="G10" s="331"/>
      <c r="H10" s="331"/>
      <c r="I10" s="326" t="s">
        <v>306</v>
      </c>
      <c r="J10" s="326"/>
    </row>
    <row r="11" spans="1:10" s="5" customFormat="1" ht="32.25" customHeight="1">
      <c r="A11" s="331"/>
      <c r="B11" s="331"/>
      <c r="C11" s="331"/>
      <c r="D11" s="331"/>
      <c r="E11" s="332"/>
      <c r="F11" s="213" t="s">
        <v>493</v>
      </c>
      <c r="G11" s="213" t="s">
        <v>494</v>
      </c>
      <c r="H11" s="214" t="s">
        <v>495</v>
      </c>
      <c r="I11" s="212" t="s">
        <v>16</v>
      </c>
      <c r="J11" s="212" t="s">
        <v>17</v>
      </c>
    </row>
    <row r="12" spans="1:10" ht="13.5" customHeight="1">
      <c r="A12" s="328" t="s">
        <v>24</v>
      </c>
      <c r="B12" s="329"/>
      <c r="C12" s="329"/>
      <c r="D12" s="329"/>
      <c r="E12" s="329"/>
      <c r="F12" s="329"/>
      <c r="G12" s="329"/>
      <c r="H12" s="329"/>
      <c r="I12" s="329"/>
      <c r="J12" s="330"/>
    </row>
    <row r="13" spans="1:10" ht="13.5" customHeight="1">
      <c r="A13" s="300" t="s">
        <v>22</v>
      </c>
      <c r="B13" s="34" t="s">
        <v>296</v>
      </c>
      <c r="C13" s="34">
        <v>12</v>
      </c>
      <c r="D13" s="34" t="s">
        <v>286</v>
      </c>
      <c r="E13" s="35" t="s">
        <v>39</v>
      </c>
      <c r="F13" s="35" t="s">
        <v>508</v>
      </c>
      <c r="G13" s="35" t="s">
        <v>509</v>
      </c>
      <c r="H13" s="35" t="s">
        <v>510</v>
      </c>
      <c r="I13" s="73">
        <v>804.39</v>
      </c>
      <c r="J13" s="44">
        <f>I13/4.5</f>
        <v>178.75333333333333</v>
      </c>
    </row>
    <row r="14" spans="1:10" ht="13.5" customHeight="1">
      <c r="A14" s="300" t="s">
        <v>22</v>
      </c>
      <c r="B14" s="34" t="s">
        <v>296</v>
      </c>
      <c r="C14" s="34">
        <v>10</v>
      </c>
      <c r="D14" s="34" t="s">
        <v>286</v>
      </c>
      <c r="E14" s="35">
        <v>87</v>
      </c>
      <c r="F14" s="35" t="s">
        <v>508</v>
      </c>
      <c r="G14" s="35" t="s">
        <v>511</v>
      </c>
      <c r="H14" s="35" t="s">
        <v>512</v>
      </c>
      <c r="I14" s="73">
        <v>669.02</v>
      </c>
      <c r="J14" s="44">
        <f>I14/4.5</f>
        <v>148.67111111111112</v>
      </c>
    </row>
    <row r="15" spans="1:10" ht="13.5" customHeight="1">
      <c r="A15" s="300" t="s">
        <v>22</v>
      </c>
      <c r="B15" s="34" t="s">
        <v>296</v>
      </c>
      <c r="C15" s="34">
        <v>8</v>
      </c>
      <c r="D15" s="34" t="s">
        <v>286</v>
      </c>
      <c r="E15" s="35">
        <v>70</v>
      </c>
      <c r="F15" s="35" t="s">
        <v>513</v>
      </c>
      <c r="G15" s="35" t="s">
        <v>514</v>
      </c>
      <c r="H15" s="35" t="s">
        <v>124</v>
      </c>
      <c r="I15" s="73">
        <v>537.39</v>
      </c>
      <c r="J15" s="44">
        <f>I15/4.5</f>
        <v>119.42</v>
      </c>
    </row>
    <row r="16" spans="1:10" ht="13.5" customHeight="1">
      <c r="A16" s="301" t="s">
        <v>22</v>
      </c>
      <c r="B16" s="45" t="s">
        <v>56</v>
      </c>
      <c r="C16" s="45">
        <v>10</v>
      </c>
      <c r="D16" s="45" t="s">
        <v>286</v>
      </c>
      <c r="E16" s="46" t="s">
        <v>58</v>
      </c>
      <c r="F16" s="46" t="s">
        <v>506</v>
      </c>
      <c r="G16" s="46" t="s">
        <v>515</v>
      </c>
      <c r="H16" s="46" t="s">
        <v>516</v>
      </c>
      <c r="I16" s="147">
        <v>470.08</v>
      </c>
      <c r="J16" s="44">
        <f>I16/3</f>
        <v>156.69333333333333</v>
      </c>
    </row>
    <row r="17" spans="1:10" ht="13.5" customHeight="1">
      <c r="A17" s="301" t="s">
        <v>22</v>
      </c>
      <c r="B17" s="45" t="s">
        <v>56</v>
      </c>
      <c r="C17" s="45">
        <v>8</v>
      </c>
      <c r="D17" s="45" t="s">
        <v>286</v>
      </c>
      <c r="E17" s="46" t="s">
        <v>59</v>
      </c>
      <c r="F17" s="46" t="s">
        <v>505</v>
      </c>
      <c r="G17" s="46" t="s">
        <v>517</v>
      </c>
      <c r="H17" s="46" t="s">
        <v>518</v>
      </c>
      <c r="I17" s="147">
        <v>412.44</v>
      </c>
      <c r="J17" s="44">
        <f>I17/3</f>
        <v>137.48</v>
      </c>
    </row>
    <row r="18" spans="1:10" ht="13.5" customHeight="1">
      <c r="A18" s="301" t="s">
        <v>22</v>
      </c>
      <c r="B18" s="45" t="s">
        <v>297</v>
      </c>
      <c r="C18" s="45">
        <v>10</v>
      </c>
      <c r="D18" s="45" t="s">
        <v>286</v>
      </c>
      <c r="E18" s="46" t="s">
        <v>60</v>
      </c>
      <c r="F18" s="46" t="s">
        <v>506</v>
      </c>
      <c r="G18" s="46" t="s">
        <v>520</v>
      </c>
      <c r="H18" s="46" t="s">
        <v>519</v>
      </c>
      <c r="I18" s="147">
        <v>235.54</v>
      </c>
      <c r="J18" s="44">
        <f>I18/1.5</f>
        <v>157.02666666666667</v>
      </c>
    </row>
    <row r="19" spans="1:10" ht="13.5" customHeight="1">
      <c r="A19" s="301" t="s">
        <v>22</v>
      </c>
      <c r="B19" s="45" t="s">
        <v>297</v>
      </c>
      <c r="C19" s="45">
        <v>8</v>
      </c>
      <c r="D19" s="45" t="s">
        <v>286</v>
      </c>
      <c r="E19" s="46" t="s">
        <v>34</v>
      </c>
      <c r="F19" s="46" t="s">
        <v>505</v>
      </c>
      <c r="G19" s="46" t="s">
        <v>521</v>
      </c>
      <c r="H19" s="46" t="s">
        <v>522</v>
      </c>
      <c r="I19" s="147">
        <v>217.96</v>
      </c>
      <c r="J19" s="44">
        <f>I19/1.5</f>
        <v>145.30666666666667</v>
      </c>
    </row>
    <row r="20" spans="1:10" ht="13.5" customHeight="1">
      <c r="A20" s="301" t="s">
        <v>22</v>
      </c>
      <c r="B20" s="45" t="s">
        <v>297</v>
      </c>
      <c r="C20" s="45">
        <v>6</v>
      </c>
      <c r="D20" s="45" t="s">
        <v>286</v>
      </c>
      <c r="E20" s="46" t="s">
        <v>61</v>
      </c>
      <c r="F20" s="46" t="s">
        <v>496</v>
      </c>
      <c r="G20" s="46" t="s">
        <v>523</v>
      </c>
      <c r="H20" s="46" t="s">
        <v>497</v>
      </c>
      <c r="I20" s="147">
        <v>208.84</v>
      </c>
      <c r="J20" s="44">
        <v>139.23</v>
      </c>
    </row>
    <row r="21" spans="1:10" ht="13.5" customHeight="1">
      <c r="A21" s="301" t="s">
        <v>457</v>
      </c>
      <c r="B21" s="45" t="s">
        <v>458</v>
      </c>
      <c r="C21" s="45">
        <v>8</v>
      </c>
      <c r="D21" s="45" t="s">
        <v>286</v>
      </c>
      <c r="E21" s="46"/>
      <c r="F21" s="46"/>
      <c r="G21" s="46"/>
      <c r="H21" s="46" t="s">
        <v>459</v>
      </c>
      <c r="I21" s="147">
        <v>60.65</v>
      </c>
      <c r="J21" s="44"/>
    </row>
    <row r="22" spans="1:10" ht="13.5" customHeight="1">
      <c r="A22" s="301" t="s">
        <v>457</v>
      </c>
      <c r="B22" s="45" t="s">
        <v>458</v>
      </c>
      <c r="C22" s="45">
        <v>10</v>
      </c>
      <c r="D22" s="45" t="s">
        <v>286</v>
      </c>
      <c r="E22" s="46"/>
      <c r="F22" s="46"/>
      <c r="G22" s="46"/>
      <c r="H22" s="46" t="s">
        <v>459</v>
      </c>
      <c r="I22" s="147">
        <v>70.87</v>
      </c>
      <c r="J22" s="44"/>
    </row>
    <row r="23" spans="1:10" ht="13.5" customHeight="1">
      <c r="A23" s="333" t="s">
        <v>25</v>
      </c>
      <c r="B23" s="334"/>
      <c r="C23" s="334"/>
      <c r="D23" s="334"/>
      <c r="E23" s="334"/>
      <c r="F23" s="334"/>
      <c r="G23" s="334"/>
      <c r="H23" s="334"/>
      <c r="I23" s="334"/>
      <c r="J23" s="315"/>
    </row>
    <row r="24" spans="1:10" ht="12.75" customHeight="1">
      <c r="A24" s="301" t="s">
        <v>22</v>
      </c>
      <c r="B24" s="45" t="s">
        <v>296</v>
      </c>
      <c r="C24" s="45">
        <v>40</v>
      </c>
      <c r="D24" s="45" t="s">
        <v>286</v>
      </c>
      <c r="E24" s="46"/>
      <c r="F24" s="46"/>
      <c r="G24" s="46" t="s">
        <v>255</v>
      </c>
      <c r="I24" s="202">
        <v>6113.74</v>
      </c>
      <c r="J24" s="44">
        <f aca="true" t="shared" si="0" ref="J24:J32">I24/4.5</f>
        <v>1358.608888888889</v>
      </c>
    </row>
    <row r="25" spans="1:10" s="99" customFormat="1" ht="26.25" customHeight="1">
      <c r="A25" s="301" t="s">
        <v>22</v>
      </c>
      <c r="B25" s="45" t="s">
        <v>296</v>
      </c>
      <c r="C25" s="45">
        <v>35</v>
      </c>
      <c r="D25" s="45" t="s">
        <v>286</v>
      </c>
      <c r="E25" s="46"/>
      <c r="F25" s="46"/>
      <c r="G25" s="46" t="s">
        <v>255</v>
      </c>
      <c r="H25" s="46"/>
      <c r="I25" s="202">
        <v>5298.18</v>
      </c>
      <c r="J25" s="44">
        <f t="shared" si="0"/>
        <v>1177.3733333333334</v>
      </c>
    </row>
    <row r="26" spans="1:10" s="133" customFormat="1" ht="21" customHeight="1">
      <c r="A26" s="301" t="s">
        <v>22</v>
      </c>
      <c r="B26" s="45" t="s">
        <v>296</v>
      </c>
      <c r="C26" s="45">
        <v>30</v>
      </c>
      <c r="D26" s="45" t="s">
        <v>286</v>
      </c>
      <c r="E26" s="46"/>
      <c r="F26" s="46"/>
      <c r="G26" s="46" t="s">
        <v>255</v>
      </c>
      <c r="H26" s="46"/>
      <c r="I26" s="202">
        <v>4586.68</v>
      </c>
      <c r="J26" s="44">
        <v>1119.26</v>
      </c>
    </row>
    <row r="27" spans="1:10" s="133" customFormat="1" ht="20.25" customHeight="1">
      <c r="A27" s="301" t="s">
        <v>22</v>
      </c>
      <c r="B27" s="45" t="s">
        <v>296</v>
      </c>
      <c r="C27" s="45">
        <v>25</v>
      </c>
      <c r="D27" s="45" t="s">
        <v>286</v>
      </c>
      <c r="E27" s="46"/>
      <c r="F27" s="46"/>
      <c r="G27" s="46" t="s">
        <v>255</v>
      </c>
      <c r="H27" s="46"/>
      <c r="I27" s="202">
        <v>3606.19</v>
      </c>
      <c r="J27" s="44">
        <f t="shared" si="0"/>
        <v>801.3755555555556</v>
      </c>
    </row>
    <row r="28" spans="1:10" s="133" customFormat="1" ht="15" customHeight="1">
      <c r="A28" s="301" t="s">
        <v>22</v>
      </c>
      <c r="B28" s="45" t="s">
        <v>296</v>
      </c>
      <c r="C28" s="45">
        <v>20</v>
      </c>
      <c r="D28" s="45" t="s">
        <v>286</v>
      </c>
      <c r="E28" s="65" t="s">
        <v>532</v>
      </c>
      <c r="F28" s="65" t="s">
        <v>524</v>
      </c>
      <c r="G28" s="65" t="s">
        <v>124</v>
      </c>
      <c r="H28" s="65" t="s">
        <v>505</v>
      </c>
      <c r="I28" s="203">
        <v>2628.48</v>
      </c>
      <c r="J28" s="44">
        <f t="shared" si="0"/>
        <v>584.1066666666667</v>
      </c>
    </row>
    <row r="29" spans="1:10" ht="12.75" customHeight="1">
      <c r="A29" s="301" t="s">
        <v>22</v>
      </c>
      <c r="B29" s="45" t="s">
        <v>296</v>
      </c>
      <c r="C29" s="45">
        <v>16</v>
      </c>
      <c r="D29" s="45" t="s">
        <v>286</v>
      </c>
      <c r="E29" s="65" t="s">
        <v>35</v>
      </c>
      <c r="F29" s="65" t="s">
        <v>524</v>
      </c>
      <c r="G29" s="65" t="s">
        <v>525</v>
      </c>
      <c r="H29" s="65" t="s">
        <v>486</v>
      </c>
      <c r="I29" s="203">
        <v>2149.77</v>
      </c>
      <c r="J29" s="44">
        <f t="shared" si="0"/>
        <v>477.7266666666667</v>
      </c>
    </row>
    <row r="30" spans="1:10" ht="10.5" customHeight="1">
      <c r="A30" s="301" t="s">
        <v>22</v>
      </c>
      <c r="B30" s="45" t="s">
        <v>296</v>
      </c>
      <c r="C30" s="45">
        <v>12</v>
      </c>
      <c r="D30" s="45" t="s">
        <v>286</v>
      </c>
      <c r="E30" s="65" t="s">
        <v>526</v>
      </c>
      <c r="F30" s="46" t="s">
        <v>508</v>
      </c>
      <c r="G30" s="46" t="s">
        <v>255</v>
      </c>
      <c r="H30" s="65" t="s">
        <v>527</v>
      </c>
      <c r="I30" s="203">
        <v>1521.44</v>
      </c>
      <c r="J30" s="44">
        <f t="shared" si="0"/>
        <v>338.09777777777776</v>
      </c>
    </row>
    <row r="31" spans="1:10" ht="12.75">
      <c r="A31" s="300" t="s">
        <v>29</v>
      </c>
      <c r="B31" s="45" t="s">
        <v>296</v>
      </c>
      <c r="C31" s="45">
        <v>10</v>
      </c>
      <c r="D31" s="45" t="s">
        <v>286</v>
      </c>
      <c r="E31" s="65" t="s">
        <v>531</v>
      </c>
      <c r="F31" s="65" t="s">
        <v>508</v>
      </c>
      <c r="G31" s="65" t="s">
        <v>511</v>
      </c>
      <c r="H31" s="65" t="s">
        <v>528</v>
      </c>
      <c r="I31" s="74">
        <v>825.44</v>
      </c>
      <c r="J31" s="44">
        <f t="shared" si="0"/>
        <v>183.43111111111114</v>
      </c>
    </row>
    <row r="32" spans="1:10" ht="12.75">
      <c r="A32" s="300" t="s">
        <v>30</v>
      </c>
      <c r="B32" s="45" t="s">
        <v>296</v>
      </c>
      <c r="C32" s="45">
        <v>8</v>
      </c>
      <c r="D32" s="45" t="s">
        <v>286</v>
      </c>
      <c r="E32" s="65" t="s">
        <v>533</v>
      </c>
      <c r="F32" s="65" t="s">
        <v>513</v>
      </c>
      <c r="G32" s="65" t="s">
        <v>514</v>
      </c>
      <c r="H32" s="65" t="s">
        <v>529</v>
      </c>
      <c r="I32" s="74">
        <v>663.93</v>
      </c>
      <c r="J32" s="44">
        <f t="shared" si="0"/>
        <v>147.54</v>
      </c>
    </row>
    <row r="33" spans="1:10" ht="12.75">
      <c r="A33" s="300" t="s">
        <v>30</v>
      </c>
      <c r="B33" s="64" t="s">
        <v>56</v>
      </c>
      <c r="C33" s="64">
        <v>10</v>
      </c>
      <c r="D33" s="45" t="s">
        <v>286</v>
      </c>
      <c r="E33" s="65" t="s">
        <v>530</v>
      </c>
      <c r="F33" s="65" t="s">
        <v>506</v>
      </c>
      <c r="G33" s="65" t="s">
        <v>515</v>
      </c>
      <c r="H33" s="65" t="s">
        <v>525</v>
      </c>
      <c r="I33" s="74">
        <v>551.58</v>
      </c>
      <c r="J33" s="44">
        <f>I33/3</f>
        <v>183.86</v>
      </c>
    </row>
    <row r="34" spans="1:10" ht="12.75">
      <c r="A34" s="300" t="s">
        <v>30</v>
      </c>
      <c r="B34" s="64" t="s">
        <v>56</v>
      </c>
      <c r="C34" s="64">
        <v>8</v>
      </c>
      <c r="D34" s="45" t="s">
        <v>286</v>
      </c>
      <c r="E34" s="65" t="s">
        <v>534</v>
      </c>
      <c r="F34" s="65" t="s">
        <v>505</v>
      </c>
      <c r="G34" s="65" t="s">
        <v>517</v>
      </c>
      <c r="H34" s="65" t="s">
        <v>535</v>
      </c>
      <c r="I34" s="74">
        <v>474.05</v>
      </c>
      <c r="J34" s="44">
        <f>I34/3</f>
        <v>158.01666666666668</v>
      </c>
    </row>
    <row r="35" spans="1:10" ht="12.75">
      <c r="A35" s="301" t="s">
        <v>22</v>
      </c>
      <c r="B35" s="45" t="s">
        <v>297</v>
      </c>
      <c r="C35" s="45">
        <v>10</v>
      </c>
      <c r="D35" s="45" t="s">
        <v>286</v>
      </c>
      <c r="E35" s="65" t="s">
        <v>536</v>
      </c>
      <c r="F35" s="65" t="s">
        <v>506</v>
      </c>
      <c r="G35" s="65" t="s">
        <v>537</v>
      </c>
      <c r="H35" s="65" t="s">
        <v>538</v>
      </c>
      <c r="I35" s="74">
        <v>276.3</v>
      </c>
      <c r="J35" s="44">
        <f>I35/1.5</f>
        <v>184.20000000000002</v>
      </c>
    </row>
    <row r="36" spans="1:10" ht="12.75">
      <c r="A36" s="301" t="s">
        <v>22</v>
      </c>
      <c r="B36" s="45" t="s">
        <v>297</v>
      </c>
      <c r="C36" s="45">
        <v>8</v>
      </c>
      <c r="D36" s="45" t="s">
        <v>286</v>
      </c>
      <c r="E36" s="65" t="s">
        <v>539</v>
      </c>
      <c r="F36" s="65" t="s">
        <v>505</v>
      </c>
      <c r="G36" s="65" t="s">
        <v>540</v>
      </c>
      <c r="H36" s="65" t="s">
        <v>541</v>
      </c>
      <c r="I36" s="74">
        <v>251.4</v>
      </c>
      <c r="J36" s="44">
        <f>I36/1.5</f>
        <v>167.6</v>
      </c>
    </row>
    <row r="37" spans="1:10" ht="12.75">
      <c r="A37" s="301" t="s">
        <v>22</v>
      </c>
      <c r="B37" s="45" t="s">
        <v>297</v>
      </c>
      <c r="C37" s="45">
        <v>6</v>
      </c>
      <c r="D37" s="45" t="s">
        <v>286</v>
      </c>
      <c r="E37" s="65" t="s">
        <v>249</v>
      </c>
      <c r="F37" s="65" t="s">
        <v>496</v>
      </c>
      <c r="G37" s="65" t="s">
        <v>542</v>
      </c>
      <c r="H37" s="65" t="s">
        <v>497</v>
      </c>
      <c r="I37" s="74">
        <v>239.23</v>
      </c>
      <c r="J37" s="44">
        <f>I37/1.5</f>
        <v>159.48666666666665</v>
      </c>
    </row>
    <row r="38" spans="1:10" ht="12.75">
      <c r="A38" s="301" t="s">
        <v>298</v>
      </c>
      <c r="B38" s="45" t="s">
        <v>299</v>
      </c>
      <c r="C38" s="45">
        <v>8</v>
      </c>
      <c r="D38" s="45" t="s">
        <v>286</v>
      </c>
      <c r="E38" s="65" t="s">
        <v>300</v>
      </c>
      <c r="F38" s="65" t="s">
        <v>247</v>
      </c>
      <c r="G38" s="65" t="s">
        <v>521</v>
      </c>
      <c r="H38" s="65" t="s">
        <v>543</v>
      </c>
      <c r="I38" s="74">
        <v>232.96</v>
      </c>
      <c r="J38" s="44">
        <f>I38/1.35</f>
        <v>172.56296296296296</v>
      </c>
    </row>
    <row r="39" spans="1:10" ht="12.75">
      <c r="A39" s="316" t="s">
        <v>26</v>
      </c>
      <c r="B39" s="317"/>
      <c r="C39" s="317"/>
      <c r="D39" s="317"/>
      <c r="E39" s="317"/>
      <c r="F39" s="317"/>
      <c r="G39" s="317"/>
      <c r="H39" s="317"/>
      <c r="I39" s="317"/>
      <c r="J39" s="318"/>
    </row>
    <row r="40" spans="1:10" ht="12.75">
      <c r="A40" s="301" t="s">
        <v>301</v>
      </c>
      <c r="B40" s="45" t="s">
        <v>296</v>
      </c>
      <c r="C40" s="45">
        <v>40</v>
      </c>
      <c r="D40" s="45" t="s">
        <v>286</v>
      </c>
      <c r="E40" s="46"/>
      <c r="F40" s="46"/>
      <c r="G40" s="46"/>
      <c r="H40" s="46"/>
      <c r="I40" s="202">
        <v>11397.52</v>
      </c>
      <c r="J40" s="44">
        <f aca="true" t="shared" si="1" ref="J40:J48">I40/4.5</f>
        <v>2532.782222222222</v>
      </c>
    </row>
    <row r="41" spans="1:10" ht="12.75">
      <c r="A41" s="301" t="s">
        <v>301</v>
      </c>
      <c r="B41" s="45" t="s">
        <v>296</v>
      </c>
      <c r="C41" s="45">
        <v>35</v>
      </c>
      <c r="D41" s="45" t="s">
        <v>286</v>
      </c>
      <c r="E41" s="46"/>
      <c r="F41" s="46"/>
      <c r="G41" s="46"/>
      <c r="H41" s="46"/>
      <c r="I41" s="202">
        <v>9973.38</v>
      </c>
      <c r="J41" s="44">
        <f t="shared" si="1"/>
        <v>2216.3066666666664</v>
      </c>
    </row>
    <row r="42" spans="1:10" ht="12.75">
      <c r="A42" s="301" t="s">
        <v>301</v>
      </c>
      <c r="B42" s="45" t="s">
        <v>296</v>
      </c>
      <c r="C42" s="45">
        <v>30</v>
      </c>
      <c r="D42" s="45" t="s">
        <v>286</v>
      </c>
      <c r="E42" s="46"/>
      <c r="F42" s="46"/>
      <c r="G42" s="46"/>
      <c r="H42" s="46"/>
      <c r="I42" s="202">
        <v>8549.09</v>
      </c>
      <c r="J42" s="44">
        <f t="shared" si="1"/>
        <v>1899.7977777777778</v>
      </c>
    </row>
    <row r="43" spans="1:10" ht="12.75">
      <c r="A43" s="301" t="s">
        <v>301</v>
      </c>
      <c r="B43" s="45" t="s">
        <v>296</v>
      </c>
      <c r="C43" s="45">
        <v>25</v>
      </c>
      <c r="D43" s="45" t="s">
        <v>286</v>
      </c>
      <c r="E43" s="46"/>
      <c r="F43" s="46"/>
      <c r="G43" s="46"/>
      <c r="H43" s="46"/>
      <c r="I43" s="202">
        <v>7124.79</v>
      </c>
      <c r="J43" s="44">
        <f t="shared" si="1"/>
        <v>1583.2866666666666</v>
      </c>
    </row>
    <row r="44" spans="1:10" ht="12.75">
      <c r="A44" s="301" t="s">
        <v>301</v>
      </c>
      <c r="B44" s="45" t="s">
        <v>296</v>
      </c>
      <c r="C44" s="45">
        <v>20</v>
      </c>
      <c r="D44" s="45" t="s">
        <v>286</v>
      </c>
      <c r="E44" s="65" t="s">
        <v>544</v>
      </c>
      <c r="F44" s="65" t="s">
        <v>50</v>
      </c>
      <c r="G44" s="65" t="s">
        <v>124</v>
      </c>
      <c r="H44" s="65" t="s">
        <v>501</v>
      </c>
      <c r="I44" s="203">
        <v>5132.85</v>
      </c>
      <c r="J44" s="44">
        <f t="shared" si="1"/>
        <v>1140.6333333333334</v>
      </c>
    </row>
    <row r="45" spans="1:10" ht="12.75">
      <c r="A45" s="301" t="s">
        <v>301</v>
      </c>
      <c r="B45" s="45" t="s">
        <v>296</v>
      </c>
      <c r="C45" s="45">
        <v>16</v>
      </c>
      <c r="D45" s="45" t="s">
        <v>286</v>
      </c>
      <c r="E45" s="65" t="s">
        <v>546</v>
      </c>
      <c r="F45" s="65" t="s">
        <v>50</v>
      </c>
      <c r="G45" s="65" t="s">
        <v>525</v>
      </c>
      <c r="H45" s="65" t="s">
        <v>545</v>
      </c>
      <c r="I45" s="203">
        <v>3716.9</v>
      </c>
      <c r="J45" s="44">
        <f t="shared" si="1"/>
        <v>825.9777777777778</v>
      </c>
    </row>
    <row r="46" spans="1:10" ht="12.75">
      <c r="A46" s="301" t="s">
        <v>301</v>
      </c>
      <c r="B46" s="45" t="s">
        <v>296</v>
      </c>
      <c r="C46" s="45">
        <v>12</v>
      </c>
      <c r="D46" s="45" t="s">
        <v>286</v>
      </c>
      <c r="E46" s="65" t="s">
        <v>37</v>
      </c>
      <c r="F46" s="65" t="s">
        <v>508</v>
      </c>
      <c r="G46" s="46" t="s">
        <v>255</v>
      </c>
      <c r="H46" s="65" t="s">
        <v>40</v>
      </c>
      <c r="I46" s="203">
        <v>2208.41</v>
      </c>
      <c r="J46" s="44">
        <f t="shared" si="1"/>
        <v>490.75777777777773</v>
      </c>
    </row>
    <row r="47" spans="1:10" ht="12.75">
      <c r="A47" s="300" t="s">
        <v>31</v>
      </c>
      <c r="B47" s="45" t="s">
        <v>296</v>
      </c>
      <c r="C47" s="45">
        <v>10</v>
      </c>
      <c r="D47" s="45" t="s">
        <v>286</v>
      </c>
      <c r="E47" s="65" t="s">
        <v>547</v>
      </c>
      <c r="F47" s="65" t="s">
        <v>508</v>
      </c>
      <c r="G47" s="46" t="s">
        <v>255</v>
      </c>
      <c r="H47" s="65" t="s">
        <v>512</v>
      </c>
      <c r="I47" s="203">
        <v>1609.04</v>
      </c>
      <c r="J47" s="44">
        <f t="shared" si="1"/>
        <v>357.56444444444446</v>
      </c>
    </row>
    <row r="48" spans="1:10" ht="12.75">
      <c r="A48" s="300" t="s">
        <v>32</v>
      </c>
      <c r="B48" s="45" t="s">
        <v>296</v>
      </c>
      <c r="C48" s="45">
        <v>8</v>
      </c>
      <c r="D48" s="45" t="s">
        <v>286</v>
      </c>
      <c r="E48" s="65" t="s">
        <v>548</v>
      </c>
      <c r="F48" s="65" t="s">
        <v>513</v>
      </c>
      <c r="G48" s="46" t="s">
        <v>255</v>
      </c>
      <c r="H48" s="65" t="s">
        <v>549</v>
      </c>
      <c r="I48" s="203">
        <v>1206.79</v>
      </c>
      <c r="J48" s="44">
        <f t="shared" si="1"/>
        <v>268.17555555555555</v>
      </c>
    </row>
    <row r="49" spans="1:10" ht="12.75">
      <c r="A49" s="301" t="s">
        <v>301</v>
      </c>
      <c r="B49" s="45" t="s">
        <v>297</v>
      </c>
      <c r="C49" s="45">
        <v>10</v>
      </c>
      <c r="D49" s="45" t="s">
        <v>286</v>
      </c>
      <c r="E49" s="65" t="s">
        <v>33</v>
      </c>
      <c r="F49" s="65" t="s">
        <v>506</v>
      </c>
      <c r="G49" s="65" t="s">
        <v>550</v>
      </c>
      <c r="H49" s="65" t="s">
        <v>551</v>
      </c>
      <c r="I49" s="203">
        <v>640.06</v>
      </c>
      <c r="J49" s="44">
        <f>I49/1.5</f>
        <v>426.70666666666665</v>
      </c>
    </row>
    <row r="50" spans="1:10" ht="12.75">
      <c r="A50" s="301" t="s">
        <v>301</v>
      </c>
      <c r="B50" s="45" t="s">
        <v>297</v>
      </c>
      <c r="C50" s="45">
        <v>8</v>
      </c>
      <c r="D50" s="45" t="s">
        <v>286</v>
      </c>
      <c r="E50" s="65" t="s">
        <v>552</v>
      </c>
      <c r="F50" s="65" t="s">
        <v>553</v>
      </c>
      <c r="G50" s="65" t="s">
        <v>554</v>
      </c>
      <c r="H50" s="65" t="s">
        <v>507</v>
      </c>
      <c r="I50" s="203">
        <v>514.34</v>
      </c>
      <c r="J50" s="44">
        <f>I50/1.5</f>
        <v>342.8933333333334</v>
      </c>
    </row>
    <row r="51" spans="1:10" ht="12.75">
      <c r="A51" s="301" t="s">
        <v>301</v>
      </c>
      <c r="B51" s="45" t="s">
        <v>297</v>
      </c>
      <c r="C51" s="45">
        <v>6</v>
      </c>
      <c r="D51" s="45" t="s">
        <v>286</v>
      </c>
      <c r="E51" s="65" t="s">
        <v>38</v>
      </c>
      <c r="F51" s="65" t="s">
        <v>555</v>
      </c>
      <c r="G51" s="65" t="s">
        <v>556</v>
      </c>
      <c r="H51" s="65" t="s">
        <v>557</v>
      </c>
      <c r="I51" s="203">
        <v>388.59</v>
      </c>
      <c r="J51" s="44">
        <f>I51/1.5</f>
        <v>259.06</v>
      </c>
    </row>
    <row r="52" spans="1:10" ht="12.75">
      <c r="A52" s="319" t="s">
        <v>18</v>
      </c>
      <c r="B52" s="320"/>
      <c r="C52" s="320"/>
      <c r="D52" s="34" t="s">
        <v>15</v>
      </c>
      <c r="E52" s="321" t="s">
        <v>52</v>
      </c>
      <c r="F52" s="322"/>
      <c r="G52" s="322"/>
      <c r="H52" s="322"/>
      <c r="I52" s="322"/>
      <c r="J52" s="323"/>
    </row>
    <row r="53" spans="1:10" ht="12.75">
      <c r="A53" s="40"/>
      <c r="B53" s="40"/>
      <c r="C53" s="40"/>
      <c r="D53" s="41"/>
      <c r="E53" s="42"/>
      <c r="F53" s="42"/>
      <c r="G53" s="42"/>
      <c r="H53" s="42"/>
      <c r="I53" s="42"/>
      <c r="J53" s="42"/>
    </row>
    <row r="54" spans="1:10" ht="11.25" customHeight="1">
      <c r="A54" s="40"/>
      <c r="B54" s="41"/>
      <c r="C54" s="41"/>
      <c r="D54" s="41"/>
      <c r="E54" s="47"/>
      <c r="F54" s="47"/>
      <c r="G54" s="47"/>
      <c r="H54" s="42"/>
      <c r="I54" s="43"/>
      <c r="J54" s="43"/>
    </row>
    <row r="55" spans="1:10" ht="18.75" customHeight="1">
      <c r="A55" s="339" t="s">
        <v>43</v>
      </c>
      <c r="B55" s="339"/>
      <c r="C55" s="339"/>
      <c r="D55" s="339"/>
      <c r="E55" s="339"/>
      <c r="F55" s="339"/>
      <c r="G55" s="339"/>
      <c r="H55" s="339"/>
      <c r="I55" s="339"/>
      <c r="J55" s="339"/>
    </row>
    <row r="56" spans="1:10" ht="12.75">
      <c r="A56" s="339" t="s">
        <v>42</v>
      </c>
      <c r="B56" s="339"/>
      <c r="C56" s="339"/>
      <c r="D56" s="339"/>
      <c r="E56" s="339"/>
      <c r="F56" s="339"/>
      <c r="G56" s="339"/>
      <c r="H56" s="339"/>
      <c r="I56" s="339"/>
      <c r="J56" s="339"/>
    </row>
    <row r="57" spans="1:10" ht="12.75">
      <c r="A57" s="339" t="s">
        <v>41</v>
      </c>
      <c r="B57" s="339"/>
      <c r="C57" s="339"/>
      <c r="D57" s="339"/>
      <c r="E57" s="339"/>
      <c r="F57" s="339"/>
      <c r="G57" s="339"/>
      <c r="H57" s="339"/>
      <c r="I57" s="339"/>
      <c r="J57" s="339"/>
    </row>
    <row r="58" spans="1:10" ht="12.75">
      <c r="A58" s="13"/>
      <c r="B58" s="14"/>
      <c r="C58" s="14"/>
      <c r="D58" s="14"/>
      <c r="E58" s="14"/>
      <c r="F58" s="14"/>
      <c r="G58" s="14"/>
      <c r="H58" s="14"/>
      <c r="I58" s="14"/>
      <c r="J58" s="14"/>
    </row>
    <row r="59" spans="3:10" ht="12.75">
      <c r="C59" s="1"/>
      <c r="E59" s="1"/>
      <c r="F59" s="1"/>
      <c r="G59" s="1"/>
      <c r="I59" s="1"/>
      <c r="J59" s="1"/>
    </row>
  </sheetData>
  <mergeCells count="27">
    <mergeCell ref="A55:J55"/>
    <mergeCell ref="A56:J56"/>
    <mergeCell ref="A57:J57"/>
    <mergeCell ref="A23:J23"/>
    <mergeCell ref="A39:J39"/>
    <mergeCell ref="A52:C52"/>
    <mergeCell ref="E52:J52"/>
    <mergeCell ref="A12:J12"/>
    <mergeCell ref="A8:J8"/>
    <mergeCell ref="A9:H9"/>
    <mergeCell ref="I9:J9"/>
    <mergeCell ref="A10:A11"/>
    <mergeCell ref="B10:B11"/>
    <mergeCell ref="C10:C11"/>
    <mergeCell ref="D10:D11"/>
    <mergeCell ref="E10:E11"/>
    <mergeCell ref="F10:H10"/>
    <mergeCell ref="I10:J10"/>
    <mergeCell ref="A4:J4"/>
    <mergeCell ref="A5:J5"/>
    <mergeCell ref="A6:J6"/>
    <mergeCell ref="A7:J7"/>
    <mergeCell ref="A1:J1"/>
    <mergeCell ref="B2:H2"/>
    <mergeCell ref="I2:J2"/>
    <mergeCell ref="A3:H3"/>
    <mergeCell ref="I3:J3"/>
  </mergeCells>
  <printOptions/>
  <pageMargins left="0.23" right="0.16" top="0.23" bottom="0.17" header="0.17" footer="0.17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J47"/>
  <sheetViews>
    <sheetView view="pageBreakPreview" zoomScaleSheetLayoutView="100" workbookViewId="0" topLeftCell="A1">
      <selection activeCell="A9" sqref="A9:H9"/>
    </sheetView>
  </sheetViews>
  <sheetFormatPr defaultColWidth="9.140625" defaultRowHeight="12.75"/>
  <cols>
    <col min="1" max="1" width="25.140625" style="1" customWidth="1"/>
    <col min="2" max="2" width="12.8515625" style="1" customWidth="1"/>
    <col min="3" max="3" width="13.28125" style="4" customWidth="1"/>
    <col min="4" max="4" width="9.140625" style="1" customWidth="1"/>
    <col min="5" max="5" width="10.57421875" style="4" customWidth="1"/>
    <col min="6" max="6" width="9.140625" style="4" customWidth="1"/>
    <col min="7" max="7" width="10.57421875" style="4" customWidth="1"/>
    <col min="8" max="8" width="11.00390625" style="1" customWidth="1"/>
    <col min="9" max="9" width="10.421875" style="16" customWidth="1"/>
    <col min="10" max="10" width="10.28125" style="2" customWidth="1"/>
    <col min="11" max="16384" width="9.140625" style="1" customWidth="1"/>
  </cols>
  <sheetData>
    <row r="1" spans="1:10" s="99" customFormat="1" ht="36" customHeight="1">
      <c r="A1" s="343"/>
      <c r="B1" s="325"/>
      <c r="C1" s="325"/>
      <c r="D1" s="325"/>
      <c r="E1" s="325"/>
      <c r="F1" s="325"/>
      <c r="G1" s="325"/>
      <c r="H1" s="325"/>
      <c r="I1" s="325"/>
      <c r="J1" s="325"/>
    </row>
    <row r="2" spans="1:10" s="99" customFormat="1" ht="17.25" customHeight="1">
      <c r="A2" s="98"/>
      <c r="B2" s="344"/>
      <c r="C2" s="344"/>
      <c r="D2" s="344"/>
      <c r="E2" s="344"/>
      <c r="F2" s="344"/>
      <c r="G2" s="344"/>
      <c r="H2" s="344"/>
      <c r="I2" s="345" t="s">
        <v>102</v>
      </c>
      <c r="J2" s="345"/>
    </row>
    <row r="3" spans="1:10" s="99" customFormat="1" ht="25.5" customHeight="1">
      <c r="A3" s="346" t="s">
        <v>97</v>
      </c>
      <c r="B3" s="346"/>
      <c r="C3" s="346"/>
      <c r="D3" s="346"/>
      <c r="E3" s="346"/>
      <c r="F3" s="346"/>
      <c r="G3" s="346"/>
      <c r="H3" s="346"/>
      <c r="I3" s="347"/>
      <c r="J3" s="348"/>
    </row>
    <row r="4" spans="1:10" s="99" customFormat="1" ht="15" customHeight="1">
      <c r="A4" s="342" t="s">
        <v>481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s="99" customFormat="1" ht="18" customHeight="1">
      <c r="A5" s="342" t="s">
        <v>491</v>
      </c>
      <c r="B5" s="342"/>
      <c r="C5" s="342"/>
      <c r="D5" s="327"/>
      <c r="E5" s="327"/>
      <c r="F5" s="327"/>
      <c r="G5" s="327"/>
      <c r="H5" s="327"/>
      <c r="I5" s="327"/>
      <c r="J5" s="327"/>
    </row>
    <row r="6" spans="1:10" s="99" customFormat="1" ht="15" customHeight="1">
      <c r="A6" s="342" t="s">
        <v>362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0" s="99" customFormat="1" ht="19.5" customHeight="1">
      <c r="A7" s="341" t="s">
        <v>282</v>
      </c>
      <c r="B7" s="342"/>
      <c r="C7" s="342"/>
      <c r="D7" s="342"/>
      <c r="E7" s="342"/>
      <c r="F7" s="342"/>
      <c r="G7" s="342"/>
      <c r="H7" s="342"/>
      <c r="I7" s="342"/>
      <c r="J7" s="342"/>
    </row>
    <row r="8" spans="1:10" s="99" customFormat="1" ht="11.25" customHeight="1">
      <c r="A8" s="342" t="s">
        <v>107</v>
      </c>
      <c r="B8" s="342"/>
      <c r="C8" s="342"/>
      <c r="D8" s="342"/>
      <c r="E8" s="342"/>
      <c r="F8" s="342"/>
      <c r="G8" s="342"/>
      <c r="H8" s="342"/>
      <c r="I8" s="342"/>
      <c r="J8" s="342"/>
    </row>
    <row r="9" spans="1:10" s="99" customFormat="1" ht="33.75" customHeight="1">
      <c r="A9" s="349" t="s">
        <v>683</v>
      </c>
      <c r="B9" s="349"/>
      <c r="C9" s="349"/>
      <c r="D9" s="349"/>
      <c r="E9" s="349"/>
      <c r="F9" s="349"/>
      <c r="G9" s="349"/>
      <c r="H9" s="349"/>
      <c r="I9" s="350" t="s">
        <v>2</v>
      </c>
      <c r="J9" s="350"/>
    </row>
    <row r="10" spans="1:10" s="5" customFormat="1" ht="13.5" customHeight="1">
      <c r="A10" s="331" t="s">
        <v>291</v>
      </c>
      <c r="B10" s="331" t="s">
        <v>292</v>
      </c>
      <c r="C10" s="331" t="s">
        <v>294</v>
      </c>
      <c r="D10" s="331" t="s">
        <v>293</v>
      </c>
      <c r="E10" s="332" t="s">
        <v>295</v>
      </c>
      <c r="F10" s="331" t="s">
        <v>492</v>
      </c>
      <c r="G10" s="331"/>
      <c r="H10" s="331"/>
      <c r="I10" s="326" t="s">
        <v>306</v>
      </c>
      <c r="J10" s="326"/>
    </row>
    <row r="11" spans="1:10" s="5" customFormat="1" ht="32.25" customHeight="1">
      <c r="A11" s="331"/>
      <c r="B11" s="331"/>
      <c r="C11" s="331"/>
      <c r="D11" s="331"/>
      <c r="E11" s="332"/>
      <c r="F11" s="213" t="s">
        <v>493</v>
      </c>
      <c r="G11" s="213" t="s">
        <v>494</v>
      </c>
      <c r="H11" s="214" t="s">
        <v>495</v>
      </c>
      <c r="I11" s="212" t="s">
        <v>16</v>
      </c>
      <c r="J11" s="212" t="s">
        <v>17</v>
      </c>
    </row>
    <row r="12" spans="1:10" ht="13.5" customHeight="1">
      <c r="A12" s="308" t="s">
        <v>578</v>
      </c>
      <c r="B12" s="308"/>
      <c r="C12" s="308"/>
      <c r="D12" s="308"/>
      <c r="E12" s="308"/>
      <c r="F12" s="308"/>
      <c r="G12" s="308"/>
      <c r="H12" s="308"/>
      <c r="I12" s="308"/>
      <c r="J12" s="308"/>
    </row>
    <row r="13" spans="1:10" ht="13.5" customHeight="1">
      <c r="A13" s="302" t="s">
        <v>284</v>
      </c>
      <c r="B13" s="34" t="s">
        <v>285</v>
      </c>
      <c r="C13" s="35" t="s">
        <v>245</v>
      </c>
      <c r="D13" s="34" t="s">
        <v>286</v>
      </c>
      <c r="E13" s="35" t="s">
        <v>573</v>
      </c>
      <c r="F13" s="35" t="s">
        <v>498</v>
      </c>
      <c r="G13" s="35" t="s">
        <v>499</v>
      </c>
      <c r="H13" s="35" t="s">
        <v>500</v>
      </c>
      <c r="I13" s="73">
        <v>143.24</v>
      </c>
      <c r="J13" s="38">
        <f>I13/(1.75*1.13)</f>
        <v>72.43489254108724</v>
      </c>
    </row>
    <row r="14" spans="1:10" ht="13.5" customHeight="1">
      <c r="A14" s="302" t="s">
        <v>284</v>
      </c>
      <c r="B14" s="34" t="s">
        <v>285</v>
      </c>
      <c r="C14" s="35" t="s">
        <v>575</v>
      </c>
      <c r="D14" s="34" t="s">
        <v>286</v>
      </c>
      <c r="E14" s="35" t="s">
        <v>576</v>
      </c>
      <c r="F14" s="35" t="s">
        <v>501</v>
      </c>
      <c r="G14" s="35" t="s">
        <v>467</v>
      </c>
      <c r="H14" s="35" t="s">
        <v>577</v>
      </c>
      <c r="I14" s="73">
        <v>157.85</v>
      </c>
      <c r="J14" s="38">
        <f>I14/(1.75*1.13)</f>
        <v>79.82300884955752</v>
      </c>
    </row>
    <row r="15" spans="1:10" ht="13.5" customHeight="1">
      <c r="A15" s="302" t="s">
        <v>284</v>
      </c>
      <c r="B15" s="34" t="s">
        <v>285</v>
      </c>
      <c r="C15" s="35" t="s">
        <v>382</v>
      </c>
      <c r="D15" s="34" t="s">
        <v>286</v>
      </c>
      <c r="E15" s="35" t="s">
        <v>574</v>
      </c>
      <c r="F15" s="35" t="s">
        <v>502</v>
      </c>
      <c r="G15" s="35" t="s">
        <v>503</v>
      </c>
      <c r="H15" s="35" t="s">
        <v>504</v>
      </c>
      <c r="I15" s="73">
        <v>167.03</v>
      </c>
      <c r="J15" s="38">
        <f>I15/(1.75*1.13)</f>
        <v>84.46523388116309</v>
      </c>
    </row>
    <row r="16" spans="1:10" ht="22.5">
      <c r="A16" s="302" t="s">
        <v>579</v>
      </c>
      <c r="B16" s="34" t="s">
        <v>455</v>
      </c>
      <c r="C16" s="35" t="s">
        <v>456</v>
      </c>
      <c r="D16" s="34" t="s">
        <v>286</v>
      </c>
      <c r="E16" s="35" t="s">
        <v>572</v>
      </c>
      <c r="F16" s="35" t="s">
        <v>496</v>
      </c>
      <c r="G16" s="218"/>
      <c r="H16" s="35" t="s">
        <v>497</v>
      </c>
      <c r="I16" s="73">
        <v>147.67</v>
      </c>
      <c r="J16" s="38">
        <v>86.1</v>
      </c>
    </row>
    <row r="17" spans="1:10" ht="13.5" customHeight="1">
      <c r="A17" s="302" t="s">
        <v>287</v>
      </c>
      <c r="B17" s="34" t="s">
        <v>288</v>
      </c>
      <c r="C17" s="35" t="s">
        <v>382</v>
      </c>
      <c r="D17" s="38" t="s">
        <v>15</v>
      </c>
      <c r="E17" s="35">
        <v>4.9</v>
      </c>
      <c r="F17" s="35" t="s">
        <v>467</v>
      </c>
      <c r="G17" s="35" t="s">
        <v>467</v>
      </c>
      <c r="H17" s="35" t="s">
        <v>289</v>
      </c>
      <c r="I17" s="36">
        <v>76.28</v>
      </c>
      <c r="J17" s="38" t="s">
        <v>289</v>
      </c>
    </row>
    <row r="18" spans="1:10" ht="13.5" customHeight="1">
      <c r="A18" s="307" t="s">
        <v>668</v>
      </c>
      <c r="B18" s="307"/>
      <c r="C18" s="307"/>
      <c r="D18" s="307"/>
      <c r="E18" s="307"/>
      <c r="F18" s="307"/>
      <c r="G18" s="307"/>
      <c r="H18" s="307"/>
      <c r="I18" s="307"/>
      <c r="J18" s="307"/>
    </row>
    <row r="19" spans="1:10" ht="13.5" customHeight="1">
      <c r="A19" s="299" t="s">
        <v>571</v>
      </c>
      <c r="B19" s="64" t="s">
        <v>285</v>
      </c>
      <c r="C19" s="65" t="s">
        <v>669</v>
      </c>
      <c r="D19" s="74" t="s">
        <v>286</v>
      </c>
      <c r="E19" s="65" t="s">
        <v>246</v>
      </c>
      <c r="F19" s="35" t="s">
        <v>505</v>
      </c>
      <c r="G19" s="35" t="s">
        <v>681</v>
      </c>
      <c r="H19" s="35" t="s">
        <v>504</v>
      </c>
      <c r="I19" s="74">
        <v>219.87</v>
      </c>
      <c r="J19" s="38">
        <f aca="true" t="shared" si="0" ref="J19:J28">I19/(1.75*1.13)</f>
        <v>111.18584070796462</v>
      </c>
    </row>
    <row r="20" spans="1:10" ht="13.5" customHeight="1">
      <c r="A20" s="298" t="s">
        <v>571</v>
      </c>
      <c r="B20" s="64" t="s">
        <v>285</v>
      </c>
      <c r="C20" s="65" t="s">
        <v>670</v>
      </c>
      <c r="D20" s="74" t="s">
        <v>286</v>
      </c>
      <c r="E20" s="65" t="s">
        <v>246</v>
      </c>
      <c r="F20" s="35" t="s">
        <v>505</v>
      </c>
      <c r="G20" s="35" t="s">
        <v>681</v>
      </c>
      <c r="H20" s="35" t="s">
        <v>504</v>
      </c>
      <c r="I20" s="74">
        <v>221.72</v>
      </c>
      <c r="J20" s="38">
        <f t="shared" si="0"/>
        <v>112.12136536030343</v>
      </c>
    </row>
    <row r="21" spans="1:10" ht="13.5" customHeight="1">
      <c r="A21" s="298" t="s">
        <v>571</v>
      </c>
      <c r="B21" s="64" t="s">
        <v>285</v>
      </c>
      <c r="C21" s="65" t="s">
        <v>671</v>
      </c>
      <c r="D21" s="74" t="s">
        <v>286</v>
      </c>
      <c r="E21" s="65" t="s">
        <v>246</v>
      </c>
      <c r="F21" s="35" t="s">
        <v>505</v>
      </c>
      <c r="G21" s="35" t="s">
        <v>681</v>
      </c>
      <c r="H21" s="35" t="s">
        <v>504</v>
      </c>
      <c r="I21" s="74">
        <v>228.22</v>
      </c>
      <c r="J21" s="38">
        <f t="shared" si="0"/>
        <v>115.40834386852087</v>
      </c>
    </row>
    <row r="22" spans="1:10" ht="13.5" customHeight="1">
      <c r="A22" s="298" t="s">
        <v>571</v>
      </c>
      <c r="B22" s="64" t="s">
        <v>285</v>
      </c>
      <c r="C22" s="65" t="s">
        <v>672</v>
      </c>
      <c r="D22" s="74" t="s">
        <v>286</v>
      </c>
      <c r="E22" s="65" t="s">
        <v>246</v>
      </c>
      <c r="F22" s="35" t="s">
        <v>505</v>
      </c>
      <c r="G22" s="35" t="s">
        <v>681</v>
      </c>
      <c r="H22" s="35" t="s">
        <v>504</v>
      </c>
      <c r="I22" s="74">
        <v>228.4</v>
      </c>
      <c r="J22" s="38">
        <f t="shared" si="0"/>
        <v>115.49936788874844</v>
      </c>
    </row>
    <row r="23" spans="1:10" ht="12" customHeight="1">
      <c r="A23" s="298" t="s">
        <v>571</v>
      </c>
      <c r="B23" s="64" t="s">
        <v>285</v>
      </c>
      <c r="C23" s="65" t="s">
        <v>673</v>
      </c>
      <c r="D23" s="74" t="s">
        <v>286</v>
      </c>
      <c r="E23" s="65" t="s">
        <v>246</v>
      </c>
      <c r="F23" s="35" t="s">
        <v>505</v>
      </c>
      <c r="G23" s="35" t="s">
        <v>681</v>
      </c>
      <c r="H23" s="35" t="s">
        <v>504</v>
      </c>
      <c r="I23" s="74">
        <v>241.76</v>
      </c>
      <c r="J23" s="38">
        <f t="shared" si="0"/>
        <v>122.25537294563844</v>
      </c>
    </row>
    <row r="24" spans="1:10" ht="12" customHeight="1">
      <c r="A24" s="298" t="s">
        <v>571</v>
      </c>
      <c r="B24" s="64" t="s">
        <v>285</v>
      </c>
      <c r="C24" s="65" t="s">
        <v>674</v>
      </c>
      <c r="D24" s="74" t="s">
        <v>286</v>
      </c>
      <c r="E24" s="65" t="s">
        <v>246</v>
      </c>
      <c r="F24" s="35" t="s">
        <v>505</v>
      </c>
      <c r="G24" s="35" t="s">
        <v>681</v>
      </c>
      <c r="H24" s="35" t="s">
        <v>504</v>
      </c>
      <c r="I24" s="74">
        <v>224.45</v>
      </c>
      <c r="J24" s="38">
        <f t="shared" si="0"/>
        <v>113.50189633375474</v>
      </c>
    </row>
    <row r="25" spans="1:10" ht="12" customHeight="1">
      <c r="A25" s="298" t="s">
        <v>571</v>
      </c>
      <c r="B25" s="64" t="s">
        <v>285</v>
      </c>
      <c r="C25" s="65" t="s">
        <v>675</v>
      </c>
      <c r="D25" s="74" t="s">
        <v>286</v>
      </c>
      <c r="E25" s="65" t="s">
        <v>246</v>
      </c>
      <c r="F25" s="35" t="s">
        <v>505</v>
      </c>
      <c r="G25" s="35" t="s">
        <v>681</v>
      </c>
      <c r="H25" s="35" t="s">
        <v>504</v>
      </c>
      <c r="I25" s="74">
        <v>226.45</v>
      </c>
      <c r="J25" s="38">
        <f t="shared" si="0"/>
        <v>114.51327433628319</v>
      </c>
    </row>
    <row r="26" spans="1:10" ht="12" customHeight="1">
      <c r="A26" s="298" t="s">
        <v>571</v>
      </c>
      <c r="B26" s="64" t="s">
        <v>285</v>
      </c>
      <c r="C26" s="65" t="s">
        <v>676</v>
      </c>
      <c r="D26" s="74" t="s">
        <v>286</v>
      </c>
      <c r="E26" s="65" t="s">
        <v>246</v>
      </c>
      <c r="F26" s="35" t="s">
        <v>505</v>
      </c>
      <c r="G26" s="35" t="s">
        <v>681</v>
      </c>
      <c r="H26" s="35" t="s">
        <v>504</v>
      </c>
      <c r="I26" s="74">
        <v>225.8</v>
      </c>
      <c r="J26" s="38">
        <f t="shared" si="0"/>
        <v>114.18457648546146</v>
      </c>
    </row>
    <row r="27" spans="1:10" ht="12" customHeight="1">
      <c r="A27" s="298" t="s">
        <v>571</v>
      </c>
      <c r="B27" s="64" t="s">
        <v>285</v>
      </c>
      <c r="C27" s="65" t="s">
        <v>677</v>
      </c>
      <c r="D27" s="74" t="s">
        <v>286</v>
      </c>
      <c r="E27" s="65" t="s">
        <v>246</v>
      </c>
      <c r="F27" s="35" t="s">
        <v>505</v>
      </c>
      <c r="G27" s="35" t="s">
        <v>681</v>
      </c>
      <c r="H27" s="35" t="s">
        <v>504</v>
      </c>
      <c r="I27" s="74">
        <v>222.82</v>
      </c>
      <c r="J27" s="38">
        <f t="shared" si="0"/>
        <v>112.67762326169407</v>
      </c>
    </row>
    <row r="28" spans="1:10" ht="12" customHeight="1">
      <c r="A28" s="298" t="s">
        <v>571</v>
      </c>
      <c r="B28" s="64" t="s">
        <v>285</v>
      </c>
      <c r="C28" s="65" t="s">
        <v>678</v>
      </c>
      <c r="D28" s="74" t="s">
        <v>286</v>
      </c>
      <c r="E28" s="65" t="s">
        <v>246</v>
      </c>
      <c r="F28" s="35" t="s">
        <v>505</v>
      </c>
      <c r="G28" s="35" t="s">
        <v>681</v>
      </c>
      <c r="H28" s="35" t="s">
        <v>504</v>
      </c>
      <c r="I28" s="74">
        <v>224.5</v>
      </c>
      <c r="J28" s="38">
        <f t="shared" si="0"/>
        <v>113.52718078381797</v>
      </c>
    </row>
    <row r="29" spans="1:10" ht="12" customHeight="1">
      <c r="A29" s="298" t="s">
        <v>290</v>
      </c>
      <c r="B29" s="64" t="s">
        <v>288</v>
      </c>
      <c r="C29" s="65" t="s">
        <v>679</v>
      </c>
      <c r="D29" s="74" t="s">
        <v>15</v>
      </c>
      <c r="E29" s="65" t="s">
        <v>680</v>
      </c>
      <c r="F29" s="35" t="s">
        <v>467</v>
      </c>
      <c r="G29" s="35" t="s">
        <v>467</v>
      </c>
      <c r="H29" s="35" t="s">
        <v>289</v>
      </c>
      <c r="I29" s="74">
        <v>88.98</v>
      </c>
      <c r="J29" s="38" t="s">
        <v>289</v>
      </c>
    </row>
    <row r="30" spans="1:10" ht="13.5" customHeight="1">
      <c r="A30" s="307" t="s">
        <v>682</v>
      </c>
      <c r="B30" s="307"/>
      <c r="C30" s="307"/>
      <c r="D30" s="307"/>
      <c r="E30" s="307"/>
      <c r="F30" s="307"/>
      <c r="G30" s="307"/>
      <c r="H30" s="307"/>
      <c r="I30" s="307"/>
      <c r="J30" s="307"/>
    </row>
    <row r="31" spans="1:10" ht="13.5" customHeight="1">
      <c r="A31" s="298" t="s">
        <v>571</v>
      </c>
      <c r="B31" s="64" t="s">
        <v>285</v>
      </c>
      <c r="C31" s="65" t="s">
        <v>669</v>
      </c>
      <c r="D31" s="74" t="s">
        <v>286</v>
      </c>
      <c r="E31" s="65" t="s">
        <v>383</v>
      </c>
      <c r="F31" s="35" t="s">
        <v>502</v>
      </c>
      <c r="G31" s="35" t="s">
        <v>503</v>
      </c>
      <c r="H31" s="35" t="s">
        <v>507</v>
      </c>
      <c r="I31" s="74">
        <v>265.67</v>
      </c>
      <c r="J31" s="38">
        <f aca="true" t="shared" si="1" ref="J31:J40">I31/(1.75*1.13)</f>
        <v>134.346396965866</v>
      </c>
    </row>
    <row r="32" spans="1:10" ht="13.5" customHeight="1">
      <c r="A32" s="298" t="s">
        <v>571</v>
      </c>
      <c r="B32" s="64" t="s">
        <v>285</v>
      </c>
      <c r="C32" s="65" t="s">
        <v>670</v>
      </c>
      <c r="D32" s="74" t="s">
        <v>286</v>
      </c>
      <c r="E32" s="65" t="s">
        <v>383</v>
      </c>
      <c r="F32" s="35" t="s">
        <v>502</v>
      </c>
      <c r="G32" s="35" t="s">
        <v>503</v>
      </c>
      <c r="H32" s="35" t="s">
        <v>507</v>
      </c>
      <c r="I32" s="74">
        <v>267.92</v>
      </c>
      <c r="J32" s="38">
        <f t="shared" si="1"/>
        <v>135.4841972187105</v>
      </c>
    </row>
    <row r="33" spans="1:10" ht="13.5" customHeight="1">
      <c r="A33" s="298" t="s">
        <v>571</v>
      </c>
      <c r="B33" s="64" t="s">
        <v>285</v>
      </c>
      <c r="C33" s="65" t="s">
        <v>671</v>
      </c>
      <c r="D33" s="74" t="s">
        <v>286</v>
      </c>
      <c r="E33" s="65" t="s">
        <v>383</v>
      </c>
      <c r="F33" s="35" t="s">
        <v>502</v>
      </c>
      <c r="G33" s="35" t="s">
        <v>503</v>
      </c>
      <c r="H33" s="35" t="s">
        <v>507</v>
      </c>
      <c r="I33" s="74">
        <v>275.76</v>
      </c>
      <c r="J33" s="38">
        <f t="shared" si="1"/>
        <v>139.448798988622</v>
      </c>
    </row>
    <row r="34" spans="1:10" ht="13.5" customHeight="1">
      <c r="A34" s="298" t="s">
        <v>571</v>
      </c>
      <c r="B34" s="64" t="s">
        <v>285</v>
      </c>
      <c r="C34" s="65" t="s">
        <v>672</v>
      </c>
      <c r="D34" s="74" t="s">
        <v>286</v>
      </c>
      <c r="E34" s="65" t="s">
        <v>383</v>
      </c>
      <c r="F34" s="35" t="s">
        <v>502</v>
      </c>
      <c r="G34" s="35" t="s">
        <v>503</v>
      </c>
      <c r="H34" s="35" t="s">
        <v>507</v>
      </c>
      <c r="I34" s="74">
        <v>275.99</v>
      </c>
      <c r="J34" s="38">
        <f t="shared" si="1"/>
        <v>139.5651074589128</v>
      </c>
    </row>
    <row r="35" spans="1:10" ht="13.5" customHeight="1">
      <c r="A35" s="298" t="s">
        <v>571</v>
      </c>
      <c r="B35" s="64" t="s">
        <v>285</v>
      </c>
      <c r="C35" s="65" t="s">
        <v>673</v>
      </c>
      <c r="D35" s="74" t="s">
        <v>286</v>
      </c>
      <c r="E35" s="65" t="s">
        <v>383</v>
      </c>
      <c r="F35" s="35" t="s">
        <v>502</v>
      </c>
      <c r="G35" s="35" t="s">
        <v>503</v>
      </c>
      <c r="H35" s="35" t="s">
        <v>507</v>
      </c>
      <c r="I35" s="74">
        <v>292.13</v>
      </c>
      <c r="J35" s="38">
        <f t="shared" si="1"/>
        <v>147.72692793931733</v>
      </c>
    </row>
    <row r="36" spans="1:10" ht="13.5" customHeight="1">
      <c r="A36" s="298" t="s">
        <v>571</v>
      </c>
      <c r="B36" s="64" t="s">
        <v>285</v>
      </c>
      <c r="C36" s="65" t="s">
        <v>674</v>
      </c>
      <c r="D36" s="74" t="s">
        <v>286</v>
      </c>
      <c r="E36" s="65" t="s">
        <v>383</v>
      </c>
      <c r="F36" s="35" t="s">
        <v>502</v>
      </c>
      <c r="G36" s="35" t="s">
        <v>503</v>
      </c>
      <c r="H36" s="35" t="s">
        <v>507</v>
      </c>
      <c r="I36" s="74">
        <v>271.2</v>
      </c>
      <c r="J36" s="38">
        <f t="shared" si="1"/>
        <v>137.14285714285714</v>
      </c>
    </row>
    <row r="37" spans="1:10" ht="13.5" customHeight="1">
      <c r="A37" s="298" t="s">
        <v>571</v>
      </c>
      <c r="B37" s="64" t="s">
        <v>285</v>
      </c>
      <c r="C37" s="65" t="s">
        <v>675</v>
      </c>
      <c r="D37" s="74" t="s">
        <v>286</v>
      </c>
      <c r="E37" s="65" t="s">
        <v>383</v>
      </c>
      <c r="F37" s="35" t="s">
        <v>502</v>
      </c>
      <c r="G37" s="35" t="s">
        <v>503</v>
      </c>
      <c r="H37" s="35" t="s">
        <v>507</v>
      </c>
      <c r="I37" s="74">
        <v>273.62</v>
      </c>
      <c r="J37" s="38">
        <f t="shared" si="1"/>
        <v>138.36662452591656</v>
      </c>
    </row>
    <row r="38" spans="1:10" ht="13.5" customHeight="1">
      <c r="A38" s="298" t="s">
        <v>571</v>
      </c>
      <c r="B38" s="64" t="s">
        <v>285</v>
      </c>
      <c r="C38" s="65" t="s">
        <v>676</v>
      </c>
      <c r="D38" s="74" t="s">
        <v>286</v>
      </c>
      <c r="E38" s="65" t="s">
        <v>383</v>
      </c>
      <c r="F38" s="35" t="s">
        <v>502</v>
      </c>
      <c r="G38" s="35" t="s">
        <v>503</v>
      </c>
      <c r="H38" s="35" t="s">
        <v>507</v>
      </c>
      <c r="I38" s="74">
        <v>272.85</v>
      </c>
      <c r="J38" s="38">
        <f t="shared" si="1"/>
        <v>137.97724399494314</v>
      </c>
    </row>
    <row r="39" spans="1:10" ht="13.5" customHeight="1">
      <c r="A39" s="298" t="s">
        <v>571</v>
      </c>
      <c r="B39" s="64" t="s">
        <v>285</v>
      </c>
      <c r="C39" s="65" t="s">
        <v>677</v>
      </c>
      <c r="D39" s="74" t="s">
        <v>286</v>
      </c>
      <c r="E39" s="65" t="s">
        <v>383</v>
      </c>
      <c r="F39" s="35" t="s">
        <v>502</v>
      </c>
      <c r="G39" s="35" t="s">
        <v>503</v>
      </c>
      <c r="H39" s="35" t="s">
        <v>507</v>
      </c>
      <c r="I39" s="74">
        <v>269.25</v>
      </c>
      <c r="J39" s="38">
        <f t="shared" si="1"/>
        <v>136.15676359039193</v>
      </c>
    </row>
    <row r="40" spans="1:10" ht="13.5" customHeight="1">
      <c r="A40" s="298" t="s">
        <v>571</v>
      </c>
      <c r="B40" s="64" t="s">
        <v>285</v>
      </c>
      <c r="C40" s="65" t="s">
        <v>678</v>
      </c>
      <c r="D40" s="74" t="s">
        <v>286</v>
      </c>
      <c r="E40" s="65" t="s">
        <v>383</v>
      </c>
      <c r="F40" s="35" t="s">
        <v>502</v>
      </c>
      <c r="G40" s="35" t="s">
        <v>503</v>
      </c>
      <c r="H40" s="35" t="s">
        <v>507</v>
      </c>
      <c r="I40" s="74">
        <v>271.27</v>
      </c>
      <c r="J40" s="38">
        <f t="shared" si="1"/>
        <v>137.17825537294564</v>
      </c>
    </row>
    <row r="41" spans="1:10" ht="12.75">
      <c r="A41" s="320" t="s">
        <v>18</v>
      </c>
      <c r="B41" s="320"/>
      <c r="C41" s="320"/>
      <c r="D41" s="34" t="s">
        <v>15</v>
      </c>
      <c r="E41" s="324" t="s">
        <v>52</v>
      </c>
      <c r="F41" s="324"/>
      <c r="G41" s="324"/>
      <c r="H41" s="324"/>
      <c r="I41" s="324"/>
      <c r="J41" s="324"/>
    </row>
    <row r="42" spans="1:10" ht="12.75">
      <c r="A42" s="40"/>
      <c r="B42" s="41"/>
      <c r="C42" s="41"/>
      <c r="D42" s="41"/>
      <c r="E42" s="47"/>
      <c r="F42" s="47"/>
      <c r="G42" s="47"/>
      <c r="H42" s="42"/>
      <c r="I42" s="43"/>
      <c r="J42" s="43"/>
    </row>
    <row r="43" spans="1:10" ht="12.75">
      <c r="A43" s="339" t="s">
        <v>43</v>
      </c>
      <c r="B43" s="339"/>
      <c r="C43" s="339"/>
      <c r="D43" s="339"/>
      <c r="E43" s="339"/>
      <c r="F43" s="339"/>
      <c r="G43" s="339"/>
      <c r="H43" s="339"/>
      <c r="I43" s="339"/>
      <c r="J43" s="339"/>
    </row>
    <row r="44" spans="1:10" ht="12.75">
      <c r="A44" s="339" t="s">
        <v>42</v>
      </c>
      <c r="B44" s="339"/>
      <c r="C44" s="339"/>
      <c r="D44" s="339"/>
      <c r="E44" s="339"/>
      <c r="F44" s="339"/>
      <c r="G44" s="339"/>
      <c r="H44" s="339"/>
      <c r="I44" s="339"/>
      <c r="J44" s="339"/>
    </row>
    <row r="45" spans="1:10" ht="12.75">
      <c r="A45" s="339" t="s">
        <v>41</v>
      </c>
      <c r="B45" s="339"/>
      <c r="C45" s="339"/>
      <c r="D45" s="339"/>
      <c r="E45" s="339"/>
      <c r="F45" s="339"/>
      <c r="G45" s="339"/>
      <c r="H45" s="339"/>
      <c r="I45" s="339"/>
      <c r="J45" s="339"/>
    </row>
    <row r="46" spans="1:10" ht="12.75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3:10" ht="12.75">
      <c r="C47" s="1"/>
      <c r="E47" s="1"/>
      <c r="F47" s="1"/>
      <c r="G47" s="1"/>
      <c r="I47" s="1"/>
      <c r="J47" s="1"/>
    </row>
  </sheetData>
  <mergeCells count="27">
    <mergeCell ref="A10:A11"/>
    <mergeCell ref="B10:B11"/>
    <mergeCell ref="A1:J1"/>
    <mergeCell ref="B2:H2"/>
    <mergeCell ref="I2:J2"/>
    <mergeCell ref="A3:H3"/>
    <mergeCell ref="I3:J3"/>
    <mergeCell ref="A45:J45"/>
    <mergeCell ref="A4:J4"/>
    <mergeCell ref="A6:J6"/>
    <mergeCell ref="A7:J7"/>
    <mergeCell ref="A8:J8"/>
    <mergeCell ref="A9:H9"/>
    <mergeCell ref="I9:J9"/>
    <mergeCell ref="A44:J44"/>
    <mergeCell ref="A12:J12"/>
    <mergeCell ref="A5:J5"/>
    <mergeCell ref="A41:C41"/>
    <mergeCell ref="A43:J43"/>
    <mergeCell ref="E41:J41"/>
    <mergeCell ref="C10:C11"/>
    <mergeCell ref="D10:D11"/>
    <mergeCell ref="F10:H10"/>
    <mergeCell ref="E10:E11"/>
    <mergeCell ref="A18:J18"/>
    <mergeCell ref="A30:J30"/>
    <mergeCell ref="I10:J10"/>
  </mergeCells>
  <printOptions/>
  <pageMargins left="0.38" right="0.2" top="0.2" bottom="0.1968503937007874" header="0.2" footer="0"/>
  <pageSetup horizontalDpi="600" verticalDpi="600" orientation="portrait" paperSize="9" scale="81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R124"/>
  <sheetViews>
    <sheetView view="pageBreakPreview" zoomScaleSheetLayoutView="100" workbookViewId="0" topLeftCell="A1">
      <selection activeCell="A7" sqref="A7:I7"/>
    </sheetView>
  </sheetViews>
  <sheetFormatPr defaultColWidth="9.140625" defaultRowHeight="12.75"/>
  <cols>
    <col min="1" max="1" width="18.421875" style="0" customWidth="1"/>
    <col min="2" max="2" width="14.28125" style="0" customWidth="1"/>
  </cols>
  <sheetData>
    <row r="1" spans="1:12" s="99" customFormat="1" ht="46.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s="99" customFormat="1" ht="67.5" customHeight="1">
      <c r="A2" s="345" t="s">
        <v>102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s="99" customFormat="1" ht="19.5" customHeight="1">
      <c r="A3" s="341" t="s">
        <v>252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s="99" customFormat="1" ht="19.5" customHeight="1">
      <c r="A4" s="342" t="s">
        <v>244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s="99" customFormat="1" ht="19.5" customHeight="1">
      <c r="A5" s="341" t="s">
        <v>282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2" s="99" customFormat="1" ht="19.5" customHeight="1">
      <c r="A6" s="342" t="s">
        <v>107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</row>
    <row r="7" spans="1:12" s="99" customFormat="1" ht="34.5" customHeight="1">
      <c r="A7" s="349" t="s">
        <v>683</v>
      </c>
      <c r="B7" s="349"/>
      <c r="C7" s="349"/>
      <c r="D7" s="349"/>
      <c r="E7" s="349"/>
      <c r="F7" s="349"/>
      <c r="G7" s="349"/>
      <c r="H7" s="349"/>
      <c r="I7" s="349"/>
      <c r="J7" s="350" t="s">
        <v>3</v>
      </c>
      <c r="K7" s="350"/>
      <c r="L7" s="350"/>
    </row>
    <row r="8" spans="1:12" s="99" customFormat="1" ht="24" customHeight="1" thickBot="1">
      <c r="A8" s="404" t="s">
        <v>405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</row>
    <row r="9" spans="1:17" ht="24.75" customHeight="1" thickTop="1">
      <c r="A9" s="311" t="s">
        <v>478</v>
      </c>
      <c r="B9" s="313" t="s">
        <v>145</v>
      </c>
      <c r="C9" s="313" t="s">
        <v>194</v>
      </c>
      <c r="D9" s="313"/>
      <c r="E9" s="313"/>
      <c r="F9" s="313"/>
      <c r="G9" s="313"/>
      <c r="H9" s="313"/>
      <c r="I9" s="313"/>
      <c r="J9" s="313"/>
      <c r="K9" s="313"/>
      <c r="L9" s="303"/>
      <c r="N9" s="395"/>
      <c r="O9" s="396"/>
      <c r="P9" s="396"/>
      <c r="Q9" s="397"/>
    </row>
    <row r="10" spans="1:17" ht="24.75" customHeight="1">
      <c r="A10" s="312"/>
      <c r="B10" s="314"/>
      <c r="C10" s="81" t="s">
        <v>146</v>
      </c>
      <c r="D10" s="81" t="s">
        <v>147</v>
      </c>
      <c r="E10" s="81" t="s">
        <v>148</v>
      </c>
      <c r="F10" s="81" t="s">
        <v>149</v>
      </c>
      <c r="G10" s="81" t="s">
        <v>150</v>
      </c>
      <c r="H10" s="81" t="s">
        <v>151</v>
      </c>
      <c r="I10" s="81" t="s">
        <v>152</v>
      </c>
      <c r="J10" s="81" t="s">
        <v>153</v>
      </c>
      <c r="K10" s="81" t="s">
        <v>154</v>
      </c>
      <c r="L10" s="80" t="s">
        <v>155</v>
      </c>
      <c r="N10" s="398"/>
      <c r="O10" s="399"/>
      <c r="P10" s="399"/>
      <c r="Q10" s="400"/>
    </row>
    <row r="11" spans="1:17" ht="21.75" customHeight="1">
      <c r="A11" s="150" t="s">
        <v>275</v>
      </c>
      <c r="B11" s="152">
        <v>2300</v>
      </c>
      <c r="C11" s="152">
        <f>B11*0.015</f>
        <v>34.5</v>
      </c>
      <c r="D11" s="152">
        <f>B11*0.0225</f>
        <v>51.75</v>
      </c>
      <c r="E11" s="152">
        <f>B11*0.03</f>
        <v>69</v>
      </c>
      <c r="F11" s="152">
        <f>B11*0.0375</f>
        <v>86.25</v>
      </c>
      <c r="G11" s="152">
        <f>0.045*B11</f>
        <v>103.5</v>
      </c>
      <c r="H11" s="152">
        <f>B11*0.0525</f>
        <v>120.75</v>
      </c>
      <c r="I11" s="152">
        <f>B11*0.0563</f>
        <v>129.49</v>
      </c>
      <c r="J11" s="152">
        <f>B11*0.06</f>
        <v>138</v>
      </c>
      <c r="K11" s="152">
        <f>B11*0.0675</f>
        <v>155.25</v>
      </c>
      <c r="L11" s="151">
        <f>0.075*B11</f>
        <v>172.5</v>
      </c>
      <c r="N11" s="398"/>
      <c r="O11" s="399"/>
      <c r="P11" s="399"/>
      <c r="Q11" s="400"/>
    </row>
    <row r="12" spans="1:17" ht="19.5" customHeight="1">
      <c r="A12" s="150" t="s">
        <v>276</v>
      </c>
      <c r="B12" s="152">
        <v>2300</v>
      </c>
      <c r="C12" s="152">
        <f>B12*0.015</f>
        <v>34.5</v>
      </c>
      <c r="D12" s="152">
        <f>B12*0.0225</f>
        <v>51.75</v>
      </c>
      <c r="E12" s="152">
        <f>B12*0.03</f>
        <v>69</v>
      </c>
      <c r="F12" s="152">
        <f>B12*0.0375</f>
        <v>86.25</v>
      </c>
      <c r="G12" s="152">
        <f>0.045*B12</f>
        <v>103.5</v>
      </c>
      <c r="H12" s="152">
        <f>B12*0.0525</f>
        <v>120.75</v>
      </c>
      <c r="I12" s="152">
        <f>B12*0.0563</f>
        <v>129.49</v>
      </c>
      <c r="J12" s="152">
        <f>B12*0.06</f>
        <v>138</v>
      </c>
      <c r="K12" s="152">
        <f>B12*0.0675</f>
        <v>155.25</v>
      </c>
      <c r="L12" s="151">
        <f>0.075*B12</f>
        <v>172.5</v>
      </c>
      <c r="N12" s="398"/>
      <c r="O12" s="399"/>
      <c r="P12" s="399"/>
      <c r="Q12" s="400"/>
    </row>
    <row r="13" spans="1:17" ht="24.75" customHeight="1" thickBot="1">
      <c r="A13" s="150" t="s">
        <v>277</v>
      </c>
      <c r="B13" s="152">
        <v>2400</v>
      </c>
      <c r="C13" s="152">
        <f>B13*0.015</f>
        <v>36</v>
      </c>
      <c r="D13" s="152">
        <f>B13*0.0225</f>
        <v>54</v>
      </c>
      <c r="E13" s="152">
        <f>B13*0.03</f>
        <v>72</v>
      </c>
      <c r="F13" s="152">
        <f>B13*0.0375</f>
        <v>90</v>
      </c>
      <c r="G13" s="152">
        <f>B13*0.045</f>
        <v>108</v>
      </c>
      <c r="H13" s="152">
        <f>B13*0.0525</f>
        <v>126</v>
      </c>
      <c r="I13" s="152">
        <f>B13*0.0563</f>
        <v>135.12</v>
      </c>
      <c r="J13" s="152">
        <f>B13*0.06</f>
        <v>144</v>
      </c>
      <c r="K13" s="152">
        <f>B13*0.0675</f>
        <v>162</v>
      </c>
      <c r="L13" s="151">
        <f>B13*0.075</f>
        <v>180</v>
      </c>
      <c r="N13" s="401"/>
      <c r="O13" s="402"/>
      <c r="P13" s="402"/>
      <c r="Q13" s="403"/>
    </row>
    <row r="14" spans="1:18" ht="19.5" customHeight="1" thickTop="1">
      <c r="A14" s="388" t="s">
        <v>182</v>
      </c>
      <c r="B14" s="389"/>
      <c r="C14" s="389"/>
      <c r="D14" s="389"/>
      <c r="E14" s="390" t="s">
        <v>183</v>
      </c>
      <c r="F14" s="390"/>
      <c r="G14" s="390"/>
      <c r="H14" s="390"/>
      <c r="I14" s="390" t="s">
        <v>184</v>
      </c>
      <c r="J14" s="390"/>
      <c r="K14" s="390"/>
      <c r="L14" s="391"/>
      <c r="M14" s="309"/>
      <c r="N14" s="310"/>
      <c r="O14" s="310"/>
      <c r="P14" s="310"/>
      <c r="Q14" s="310"/>
      <c r="R14" s="310"/>
    </row>
    <row r="15" spans="1:12" ht="15" customHeight="1">
      <c r="A15" s="304" t="s">
        <v>206</v>
      </c>
      <c r="B15" s="305"/>
      <c r="C15" s="305"/>
      <c r="D15" s="305"/>
      <c r="E15" s="306" t="s">
        <v>185</v>
      </c>
      <c r="F15" s="306"/>
      <c r="G15" s="306"/>
      <c r="H15" s="306"/>
      <c r="I15" s="306">
        <v>160</v>
      </c>
      <c r="J15" s="306"/>
      <c r="K15" s="306"/>
      <c r="L15" s="365"/>
    </row>
    <row r="16" spans="1:12" ht="15.75" customHeight="1">
      <c r="A16" s="304" t="s">
        <v>207</v>
      </c>
      <c r="B16" s="305"/>
      <c r="C16" s="305"/>
      <c r="D16" s="305"/>
      <c r="E16" s="306" t="s">
        <v>185</v>
      </c>
      <c r="F16" s="306"/>
      <c r="G16" s="306"/>
      <c r="H16" s="306"/>
      <c r="I16" s="306">
        <v>165</v>
      </c>
      <c r="J16" s="306"/>
      <c r="K16" s="306"/>
      <c r="L16" s="365"/>
    </row>
    <row r="17" spans="1:12" s="131" customFormat="1" ht="12.7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s="108" customFormat="1" ht="14.25" customHeight="1">
      <c r="A18" s="94" t="s">
        <v>71</v>
      </c>
      <c r="B18" s="132" t="s">
        <v>274</v>
      </c>
      <c r="C18" s="109"/>
      <c r="D18" s="109"/>
      <c r="E18" s="109"/>
      <c r="F18" s="109"/>
      <c r="G18" s="109"/>
      <c r="H18" s="109"/>
      <c r="I18" s="132"/>
      <c r="J18" s="132"/>
      <c r="K18" s="132"/>
      <c r="L18" s="132"/>
    </row>
    <row r="19" spans="1:12" s="108" customFormat="1" ht="14.25" customHeight="1">
      <c r="A19" s="94"/>
      <c r="B19" s="132" t="s">
        <v>569</v>
      </c>
      <c r="C19" s="109"/>
      <c r="D19" s="109"/>
      <c r="E19" s="109"/>
      <c r="F19" s="109"/>
      <c r="G19" s="109"/>
      <c r="H19" s="109"/>
      <c r="I19" s="132"/>
      <c r="J19" s="132"/>
      <c r="K19" s="132"/>
      <c r="L19" s="132"/>
    </row>
    <row r="20" spans="1:12" s="108" customFormat="1" ht="11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s="23" customFormat="1" ht="11.25" customHeight="1">
      <c r="A21" s="366" t="s">
        <v>256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</row>
    <row r="22" spans="1:12" s="23" customFormat="1" ht="12.75" customHeight="1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</row>
    <row r="23" spans="1:12" s="23" customFormat="1" ht="33" customHeight="1">
      <c r="A23" s="149"/>
      <c r="B23" s="149"/>
      <c r="C23" s="149" t="s">
        <v>406</v>
      </c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36.75" customHeight="1">
      <c r="A24" s="311" t="s">
        <v>291</v>
      </c>
      <c r="B24" s="367"/>
      <c r="C24" s="313" t="s">
        <v>195</v>
      </c>
      <c r="D24" s="313"/>
      <c r="E24" s="313" t="s">
        <v>279</v>
      </c>
      <c r="F24" s="313"/>
      <c r="G24" s="313"/>
      <c r="H24" s="313" t="s">
        <v>281</v>
      </c>
      <c r="I24" s="313"/>
      <c r="J24" s="313" t="s">
        <v>157</v>
      </c>
      <c r="K24" s="313"/>
      <c r="L24" s="303"/>
    </row>
    <row r="25" spans="1:12" ht="18" customHeight="1">
      <c r="A25" s="312"/>
      <c r="B25" s="368"/>
      <c r="C25" s="314"/>
      <c r="D25" s="314"/>
      <c r="E25" s="81" t="s">
        <v>69</v>
      </c>
      <c r="F25" s="314" t="s">
        <v>70</v>
      </c>
      <c r="G25" s="314"/>
      <c r="H25" s="314"/>
      <c r="I25" s="314"/>
      <c r="J25" s="81">
        <v>400</v>
      </c>
      <c r="K25" s="81">
        <v>500</v>
      </c>
      <c r="L25" s="80">
        <v>600</v>
      </c>
    </row>
    <row r="26" spans="1:12" ht="24.75" customHeight="1">
      <c r="A26" s="373" t="s">
        <v>156</v>
      </c>
      <c r="B26" s="374"/>
      <c r="C26" s="369" t="s">
        <v>196</v>
      </c>
      <c r="D26" s="369"/>
      <c r="E26" s="83">
        <v>1.35</v>
      </c>
      <c r="F26" s="369">
        <v>90</v>
      </c>
      <c r="G26" s="369"/>
      <c r="H26" s="369">
        <v>0.015</v>
      </c>
      <c r="I26" s="369"/>
      <c r="J26" s="83">
        <v>8</v>
      </c>
      <c r="K26" s="83">
        <v>9.8</v>
      </c>
      <c r="L26" s="79">
        <v>11.76</v>
      </c>
    </row>
    <row r="27" spans="1:12" ht="24.75" customHeight="1">
      <c r="A27" s="370" t="s">
        <v>158</v>
      </c>
      <c r="B27" s="371"/>
      <c r="C27" s="365" t="s">
        <v>197</v>
      </c>
      <c r="D27" s="372"/>
      <c r="E27" s="54">
        <v>1.35</v>
      </c>
      <c r="F27" s="306">
        <v>60</v>
      </c>
      <c r="G27" s="306"/>
      <c r="H27" s="306">
        <v>0.0225</v>
      </c>
      <c r="I27" s="306"/>
      <c r="J27" s="54">
        <v>12</v>
      </c>
      <c r="K27" s="54">
        <v>14.7</v>
      </c>
      <c r="L27" s="71">
        <v>17.64</v>
      </c>
    </row>
    <row r="28" spans="1:12" ht="24.75" customHeight="1">
      <c r="A28" s="370" t="s">
        <v>159</v>
      </c>
      <c r="B28" s="371"/>
      <c r="C28" s="365" t="s">
        <v>198</v>
      </c>
      <c r="D28" s="372"/>
      <c r="E28" s="54">
        <v>1.44</v>
      </c>
      <c r="F28" s="306">
        <v>48</v>
      </c>
      <c r="G28" s="306"/>
      <c r="H28" s="306">
        <v>0.03</v>
      </c>
      <c r="I28" s="306"/>
      <c r="J28" s="54">
        <v>16</v>
      </c>
      <c r="K28" s="54">
        <v>19.6</v>
      </c>
      <c r="L28" s="71">
        <v>23.52</v>
      </c>
    </row>
    <row r="29" spans="1:12" ht="50.25" customHeight="1">
      <c r="A29" s="370" t="s">
        <v>160</v>
      </c>
      <c r="B29" s="371"/>
      <c r="C29" s="365" t="s">
        <v>199</v>
      </c>
      <c r="D29" s="372"/>
      <c r="E29" s="54">
        <v>1.08</v>
      </c>
      <c r="F29" s="375" t="s">
        <v>164</v>
      </c>
      <c r="G29" s="376"/>
      <c r="H29" s="306">
        <v>0.0375</v>
      </c>
      <c r="I29" s="306"/>
      <c r="J29" s="54">
        <v>20</v>
      </c>
      <c r="K29" s="54">
        <v>24.5</v>
      </c>
      <c r="L29" s="71">
        <v>29.4</v>
      </c>
    </row>
    <row r="30" spans="1:12" ht="24.75" customHeight="1">
      <c r="A30" s="370" t="s">
        <v>161</v>
      </c>
      <c r="B30" s="371"/>
      <c r="C30" s="365" t="s">
        <v>200</v>
      </c>
      <c r="D30" s="372"/>
      <c r="E30" s="54">
        <v>1.35</v>
      </c>
      <c r="F30" s="306">
        <v>30</v>
      </c>
      <c r="G30" s="306"/>
      <c r="H30" s="306">
        <v>0.045</v>
      </c>
      <c r="I30" s="306"/>
      <c r="J30" s="54">
        <v>23</v>
      </c>
      <c r="K30" s="54">
        <v>28</v>
      </c>
      <c r="L30" s="71">
        <v>34</v>
      </c>
    </row>
    <row r="31" spans="1:12" ht="39.75" customHeight="1">
      <c r="A31" s="370" t="s">
        <v>162</v>
      </c>
      <c r="B31" s="371"/>
      <c r="C31" s="365" t="s">
        <v>201</v>
      </c>
      <c r="D31" s="372"/>
      <c r="E31" s="54">
        <v>1.08</v>
      </c>
      <c r="F31" s="375" t="s">
        <v>166</v>
      </c>
      <c r="G31" s="376"/>
      <c r="H31" s="306">
        <v>0.0525</v>
      </c>
      <c r="I31" s="306"/>
      <c r="J31" s="54">
        <v>28</v>
      </c>
      <c r="K31" s="54">
        <v>34.3</v>
      </c>
      <c r="L31" s="71">
        <v>41.16</v>
      </c>
    </row>
    <row r="32" spans="1:12" ht="40.5" customHeight="1">
      <c r="A32" s="370" t="s">
        <v>163</v>
      </c>
      <c r="B32" s="371"/>
      <c r="C32" s="365" t="s">
        <v>202</v>
      </c>
      <c r="D32" s="372"/>
      <c r="E32" s="54">
        <v>1.08</v>
      </c>
      <c r="F32" s="375" t="s">
        <v>165</v>
      </c>
      <c r="G32" s="376"/>
      <c r="H32" s="306">
        <v>0.0563</v>
      </c>
      <c r="I32" s="306"/>
      <c r="J32" s="54">
        <v>30</v>
      </c>
      <c r="K32" s="54">
        <v>36.75</v>
      </c>
      <c r="L32" s="71">
        <v>44.1</v>
      </c>
    </row>
    <row r="33" spans="1:12" ht="24.75" customHeight="1">
      <c r="A33" s="370" t="s">
        <v>193</v>
      </c>
      <c r="B33" s="371"/>
      <c r="C33" s="365" t="s">
        <v>203</v>
      </c>
      <c r="D33" s="372"/>
      <c r="E33" s="54">
        <v>1.44</v>
      </c>
      <c r="F33" s="306">
        <v>24</v>
      </c>
      <c r="G33" s="306"/>
      <c r="H33" s="306">
        <v>0.06</v>
      </c>
      <c r="I33" s="306"/>
      <c r="J33" s="54">
        <v>31</v>
      </c>
      <c r="K33" s="54">
        <v>38</v>
      </c>
      <c r="L33" s="71">
        <v>46</v>
      </c>
    </row>
    <row r="34" spans="1:12" ht="50.25" customHeight="1">
      <c r="A34" s="370" t="s">
        <v>167</v>
      </c>
      <c r="B34" s="371"/>
      <c r="C34" s="365" t="s">
        <v>204</v>
      </c>
      <c r="D34" s="372"/>
      <c r="E34" s="54">
        <v>1.08</v>
      </c>
      <c r="F34" s="375" t="s">
        <v>168</v>
      </c>
      <c r="G34" s="376"/>
      <c r="H34" s="306">
        <v>0.0675</v>
      </c>
      <c r="I34" s="306"/>
      <c r="J34" s="54">
        <v>36</v>
      </c>
      <c r="K34" s="54">
        <v>44.1</v>
      </c>
      <c r="L34" s="71">
        <v>52.92</v>
      </c>
    </row>
    <row r="35" spans="1:12" ht="50.25" customHeight="1">
      <c r="A35" s="370" t="s">
        <v>169</v>
      </c>
      <c r="B35" s="371"/>
      <c r="C35" s="365" t="s">
        <v>205</v>
      </c>
      <c r="D35" s="372"/>
      <c r="E35" s="54">
        <v>1.08</v>
      </c>
      <c r="F35" s="375" t="s">
        <v>170</v>
      </c>
      <c r="G35" s="376"/>
      <c r="H35" s="306">
        <v>0.075</v>
      </c>
      <c r="I35" s="306"/>
      <c r="J35" s="54">
        <v>40</v>
      </c>
      <c r="K35" s="54">
        <v>49</v>
      </c>
      <c r="L35" s="71">
        <v>58.8</v>
      </c>
    </row>
    <row r="36" spans="1:12" ht="22.5" customHeight="1">
      <c r="A36" s="394" t="s">
        <v>278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</row>
    <row r="37" spans="1:12" ht="39" customHeight="1">
      <c r="A37" s="78" t="s">
        <v>291</v>
      </c>
      <c r="B37" s="83" t="s">
        <v>175</v>
      </c>
      <c r="C37" s="369" t="s">
        <v>173</v>
      </c>
      <c r="D37" s="369"/>
      <c r="E37" s="369" t="s">
        <v>179</v>
      </c>
      <c r="F37" s="369"/>
      <c r="G37" s="369" t="s">
        <v>178</v>
      </c>
      <c r="H37" s="369"/>
      <c r="I37" s="369" t="s">
        <v>172</v>
      </c>
      <c r="J37" s="369"/>
      <c r="K37" s="369" t="s">
        <v>171</v>
      </c>
      <c r="L37" s="381"/>
    </row>
    <row r="38" spans="1:12" ht="18" customHeight="1">
      <c r="A38" s="392" t="s">
        <v>174</v>
      </c>
      <c r="B38" s="54">
        <v>400</v>
      </c>
      <c r="C38" s="365" t="s">
        <v>177</v>
      </c>
      <c r="D38" s="372"/>
      <c r="E38" s="365">
        <v>0.23</v>
      </c>
      <c r="F38" s="372"/>
      <c r="G38" s="386">
        <v>0.1</v>
      </c>
      <c r="H38" s="387"/>
      <c r="I38" s="377" t="s">
        <v>180</v>
      </c>
      <c r="J38" s="378"/>
      <c r="K38" s="377" t="s">
        <v>181</v>
      </c>
      <c r="L38" s="383"/>
    </row>
    <row r="39" spans="1:12" ht="18" customHeight="1">
      <c r="A39" s="393"/>
      <c r="B39" s="54">
        <v>500</v>
      </c>
      <c r="C39" s="365" t="s">
        <v>177</v>
      </c>
      <c r="D39" s="372"/>
      <c r="E39" s="365">
        <v>0.18</v>
      </c>
      <c r="F39" s="372"/>
      <c r="G39" s="386">
        <v>0.12</v>
      </c>
      <c r="H39" s="387"/>
      <c r="I39" s="379"/>
      <c r="J39" s="380"/>
      <c r="K39" s="379"/>
      <c r="L39" s="384"/>
    </row>
    <row r="40" spans="1:12" ht="18" customHeight="1">
      <c r="A40" s="373"/>
      <c r="B40" s="54">
        <v>600</v>
      </c>
      <c r="C40" s="365" t="s">
        <v>176</v>
      </c>
      <c r="D40" s="372"/>
      <c r="E40" s="365">
        <v>0.17</v>
      </c>
      <c r="F40" s="372"/>
      <c r="G40" s="386">
        <v>0.14</v>
      </c>
      <c r="H40" s="387"/>
      <c r="I40" s="381"/>
      <c r="J40" s="382"/>
      <c r="K40" s="381"/>
      <c r="L40" s="385"/>
    </row>
    <row r="41" spans="1:12" s="131" customFormat="1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</row>
    <row r="50" spans="1:12" ht="12.75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12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ht="12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 ht="12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</sheetData>
  <mergeCells count="88">
    <mergeCell ref="N9:Q13"/>
    <mergeCell ref="A8:L8"/>
    <mergeCell ref="A35:B35"/>
    <mergeCell ref="C35:D35"/>
    <mergeCell ref="F35:G35"/>
    <mergeCell ref="H35:I35"/>
    <mergeCell ref="A34:B34"/>
    <mergeCell ref="C34:D34"/>
    <mergeCell ref="F34:G34"/>
    <mergeCell ref="H34:I34"/>
    <mergeCell ref="A32:B32"/>
    <mergeCell ref="C32:D32"/>
    <mergeCell ref="F32:G32"/>
    <mergeCell ref="H32:I32"/>
    <mergeCell ref="A31:B31"/>
    <mergeCell ref="C31:D31"/>
    <mergeCell ref="F31:G31"/>
    <mergeCell ref="H31:I31"/>
    <mergeCell ref="C37:D37"/>
    <mergeCell ref="I37:J37"/>
    <mergeCell ref="G37:H37"/>
    <mergeCell ref="E37:F37"/>
    <mergeCell ref="A14:D14"/>
    <mergeCell ref="E14:H14"/>
    <mergeCell ref="I14:L14"/>
    <mergeCell ref="E38:F38"/>
    <mergeCell ref="G38:H38"/>
    <mergeCell ref="A38:A40"/>
    <mergeCell ref="C38:D38"/>
    <mergeCell ref="C39:D39"/>
    <mergeCell ref="C40:D40"/>
    <mergeCell ref="A36:L36"/>
    <mergeCell ref="E16:H16"/>
    <mergeCell ref="I16:L16"/>
    <mergeCell ref="I38:J40"/>
    <mergeCell ref="K38:L40"/>
    <mergeCell ref="E39:F39"/>
    <mergeCell ref="E40:F40"/>
    <mergeCell ref="G39:H39"/>
    <mergeCell ref="G40:H40"/>
    <mergeCell ref="K37:L37"/>
    <mergeCell ref="H27:I27"/>
    <mergeCell ref="A33:B33"/>
    <mergeCell ref="C33:D33"/>
    <mergeCell ref="F33:G33"/>
    <mergeCell ref="H33:I33"/>
    <mergeCell ref="A30:B30"/>
    <mergeCell ref="C30:D30"/>
    <mergeCell ref="F30:G30"/>
    <mergeCell ref="H30:I30"/>
    <mergeCell ref="A29:B29"/>
    <mergeCell ref="C29:D29"/>
    <mergeCell ref="F29:G29"/>
    <mergeCell ref="H29:I29"/>
    <mergeCell ref="A28:B28"/>
    <mergeCell ref="C28:D28"/>
    <mergeCell ref="F28:G28"/>
    <mergeCell ref="H28:I28"/>
    <mergeCell ref="A27:B27"/>
    <mergeCell ref="C27:D27"/>
    <mergeCell ref="F27:G27"/>
    <mergeCell ref="A26:B26"/>
    <mergeCell ref="H24:I25"/>
    <mergeCell ref="H26:I26"/>
    <mergeCell ref="F26:G26"/>
    <mergeCell ref="C24:D25"/>
    <mergeCell ref="C26:D26"/>
    <mergeCell ref="F25:G25"/>
    <mergeCell ref="B9:B10"/>
    <mergeCell ref="C9:L9"/>
    <mergeCell ref="J24:L24"/>
    <mergeCell ref="E24:G24"/>
    <mergeCell ref="A15:D15"/>
    <mergeCell ref="E15:H15"/>
    <mergeCell ref="I15:L15"/>
    <mergeCell ref="A21:L22"/>
    <mergeCell ref="A16:D16"/>
    <mergeCell ref="A24:B25"/>
    <mergeCell ref="M14:R14"/>
    <mergeCell ref="A1:L1"/>
    <mergeCell ref="A2:L2"/>
    <mergeCell ref="A3:L3"/>
    <mergeCell ref="A4:L4"/>
    <mergeCell ref="A5:L5"/>
    <mergeCell ref="A6:L6"/>
    <mergeCell ref="A7:I7"/>
    <mergeCell ref="J7:L7"/>
    <mergeCell ref="A9:A10"/>
  </mergeCells>
  <printOptions/>
  <pageMargins left="0.3937007874015748" right="0.3937007874015748" top="0.39" bottom="0.27" header="0" footer="0"/>
  <pageSetup horizontalDpi="600" verticalDpi="600" orientation="portrait" paperSize="9" scale="76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E67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43.00390625" style="17" customWidth="1"/>
    <col min="2" max="2" width="16.00390625" style="17" customWidth="1"/>
    <col min="3" max="3" width="10.421875" style="19" customWidth="1"/>
    <col min="4" max="4" width="7.57421875" style="18" customWidth="1"/>
    <col min="5" max="5" width="10.00390625" style="18" customWidth="1"/>
    <col min="6" max="16384" width="9.140625" style="18" customWidth="1"/>
  </cols>
  <sheetData>
    <row r="1" spans="1:5" s="1" customFormat="1" ht="26.25" customHeight="1">
      <c r="A1" s="442"/>
      <c r="B1" s="442"/>
      <c r="C1" s="442"/>
      <c r="D1" s="18"/>
      <c r="E1" s="18"/>
    </row>
    <row r="2" spans="1:5" s="99" customFormat="1" ht="61.5" customHeight="1">
      <c r="A2" s="443"/>
      <c r="B2" s="443"/>
      <c r="C2" s="443"/>
      <c r="D2" s="18"/>
      <c r="E2" s="18"/>
    </row>
    <row r="3" spans="1:5" s="99" customFormat="1" ht="9.75" customHeight="1">
      <c r="A3" s="98"/>
      <c r="B3" s="98"/>
      <c r="C3" s="98"/>
      <c r="D3" s="18"/>
      <c r="E3" s="18"/>
    </row>
    <row r="4" spans="1:5" s="99" customFormat="1" ht="13.5" customHeight="1">
      <c r="A4" s="341" t="s">
        <v>254</v>
      </c>
      <c r="B4" s="341"/>
      <c r="C4" s="341"/>
      <c r="D4" s="18"/>
      <c r="E4" s="18"/>
    </row>
    <row r="5" spans="1:5" s="99" customFormat="1" ht="14.25" customHeight="1">
      <c r="A5" s="342" t="s">
        <v>244</v>
      </c>
      <c r="B5" s="342"/>
      <c r="C5" s="342"/>
      <c r="D5" s="18"/>
      <c r="E5" s="18"/>
    </row>
    <row r="6" spans="1:5" s="99" customFormat="1" ht="15" customHeight="1">
      <c r="A6" s="341" t="s">
        <v>243</v>
      </c>
      <c r="B6" s="341"/>
      <c r="C6" s="341"/>
      <c r="D6" s="18"/>
      <c r="E6" s="18"/>
    </row>
    <row r="7" spans="1:5" s="99" customFormat="1" ht="12.75" customHeight="1">
      <c r="A7" s="342" t="s">
        <v>107</v>
      </c>
      <c r="B7" s="342"/>
      <c r="C7" s="342"/>
      <c r="D7" s="18"/>
      <c r="E7" s="18"/>
    </row>
    <row r="8" spans="1:5" s="99" customFormat="1" ht="7.5" customHeight="1">
      <c r="A8" s="90"/>
      <c r="B8" s="90"/>
      <c r="C8" s="90"/>
      <c r="D8" s="18"/>
      <c r="E8" s="18"/>
    </row>
    <row r="9" spans="1:5" s="99" customFormat="1" ht="12.75" customHeight="1">
      <c r="A9" s="440" t="s">
        <v>686</v>
      </c>
      <c r="B9" s="440"/>
      <c r="C9" s="440"/>
      <c r="D9" s="341" t="s">
        <v>4</v>
      </c>
      <c r="E9" s="341"/>
    </row>
    <row r="10" spans="1:5" s="99" customFormat="1" ht="42.75" customHeight="1">
      <c r="A10" s="441"/>
      <c r="B10" s="441"/>
      <c r="C10" s="441"/>
      <c r="D10" s="439"/>
      <c r="E10" s="439"/>
    </row>
    <row r="11" spans="1:5" ht="15.75" customHeight="1">
      <c r="A11" s="430" t="s">
        <v>241</v>
      </c>
      <c r="B11" s="433" t="s">
        <v>315</v>
      </c>
      <c r="C11" s="434"/>
      <c r="D11" s="433" t="s">
        <v>316</v>
      </c>
      <c r="E11" s="437"/>
    </row>
    <row r="12" spans="1:5" ht="14.25" customHeight="1">
      <c r="A12" s="431"/>
      <c r="B12" s="435"/>
      <c r="C12" s="436"/>
      <c r="D12" s="435"/>
      <c r="E12" s="438"/>
    </row>
    <row r="13" spans="1:5" ht="26.25" customHeight="1">
      <c r="A13" s="432"/>
      <c r="B13" s="199" t="s">
        <v>317</v>
      </c>
      <c r="C13" s="199" t="s">
        <v>318</v>
      </c>
      <c r="D13" s="199" t="s">
        <v>317</v>
      </c>
      <c r="E13" s="199" t="s">
        <v>319</v>
      </c>
    </row>
    <row r="14" spans="1:5" ht="12.75">
      <c r="A14" s="189" t="s">
        <v>320</v>
      </c>
      <c r="B14" s="190">
        <v>3740</v>
      </c>
      <c r="C14" s="191">
        <v>3580</v>
      </c>
      <c r="D14" s="192">
        <v>187</v>
      </c>
      <c r="E14" s="191">
        <v>179</v>
      </c>
    </row>
    <row r="15" spans="1:5" ht="12.75">
      <c r="A15" s="189" t="s">
        <v>321</v>
      </c>
      <c r="B15" s="192">
        <v>3270</v>
      </c>
      <c r="C15" s="200">
        <v>3140</v>
      </c>
      <c r="D15" s="192">
        <v>163.5</v>
      </c>
      <c r="E15" s="191">
        <v>157</v>
      </c>
    </row>
    <row r="16" spans="1:5" ht="12.75">
      <c r="A16" s="189" t="s">
        <v>665</v>
      </c>
      <c r="B16" s="295">
        <v>3050</v>
      </c>
      <c r="C16" s="191">
        <v>2920</v>
      </c>
      <c r="D16" s="296">
        <v>152.5</v>
      </c>
      <c r="E16" s="297">
        <v>146</v>
      </c>
    </row>
    <row r="17" spans="1:5" ht="12.75">
      <c r="A17" s="189" t="s">
        <v>322</v>
      </c>
      <c r="B17" s="193"/>
      <c r="C17" s="191">
        <v>2695</v>
      </c>
      <c r="D17" s="194"/>
      <c r="E17" s="194"/>
    </row>
    <row r="18" spans="1:5" ht="12.75">
      <c r="A18" s="189" t="s">
        <v>666</v>
      </c>
      <c r="B18" s="193"/>
      <c r="C18" s="191">
        <v>2805</v>
      </c>
      <c r="D18" s="194"/>
      <c r="E18" s="194"/>
    </row>
    <row r="19" spans="1:5" ht="11.25">
      <c r="A19" s="164"/>
      <c r="B19" s="164"/>
      <c r="C19" s="165"/>
      <c r="D19" s="166"/>
      <c r="E19" s="166"/>
    </row>
    <row r="20" spans="1:5" ht="12">
      <c r="A20" s="167" t="s">
        <v>242</v>
      </c>
      <c r="B20" s="164"/>
      <c r="C20" s="165"/>
      <c r="D20" s="166"/>
      <c r="E20" s="166"/>
    </row>
    <row r="21" spans="1:5" ht="12">
      <c r="A21" s="167" t="s">
        <v>314</v>
      </c>
      <c r="B21" s="164"/>
      <c r="C21" s="165"/>
      <c r="D21" s="166"/>
      <c r="E21" s="166"/>
    </row>
    <row r="22" spans="1:5" ht="11.25">
      <c r="A22" s="164"/>
      <c r="B22" s="164"/>
      <c r="C22" s="165"/>
      <c r="D22" s="166"/>
      <c r="E22" s="166"/>
    </row>
    <row r="23" spans="1:5" ht="11.25">
      <c r="A23" s="164"/>
      <c r="B23" s="164"/>
      <c r="C23" s="165"/>
      <c r="D23" s="166"/>
      <c r="E23" s="166"/>
    </row>
    <row r="24" spans="1:5" ht="38.25" customHeight="1">
      <c r="A24" s="162" t="s">
        <v>323</v>
      </c>
      <c r="B24" s="162" t="s">
        <v>324</v>
      </c>
      <c r="C24" s="162" t="s">
        <v>325</v>
      </c>
      <c r="D24" s="444" t="s">
        <v>326</v>
      </c>
      <c r="E24" s="445"/>
    </row>
    <row r="25" spans="1:5" ht="12.75" customHeight="1">
      <c r="A25" s="418" t="s">
        <v>327</v>
      </c>
      <c r="B25" s="419"/>
      <c r="C25" s="419"/>
      <c r="D25" s="419"/>
      <c r="E25" s="420"/>
    </row>
    <row r="26" spans="1:5" ht="12.75" customHeight="1">
      <c r="A26" s="422" t="s">
        <v>328</v>
      </c>
      <c r="B26" s="424" t="s">
        <v>329</v>
      </c>
      <c r="C26" s="168" t="s">
        <v>330</v>
      </c>
      <c r="D26" s="409">
        <v>75</v>
      </c>
      <c r="E26" s="409"/>
    </row>
    <row r="27" spans="1:5" ht="11.25">
      <c r="A27" s="428"/>
      <c r="B27" s="429"/>
      <c r="C27" s="169" t="s">
        <v>331</v>
      </c>
      <c r="D27" s="409">
        <v>200</v>
      </c>
      <c r="E27" s="409"/>
    </row>
    <row r="28" spans="1:5" ht="12.75" customHeight="1">
      <c r="A28" s="421" t="s">
        <v>332</v>
      </c>
      <c r="B28" s="423" t="s">
        <v>329</v>
      </c>
      <c r="C28" s="169" t="s">
        <v>330</v>
      </c>
      <c r="D28" s="409">
        <v>66</v>
      </c>
      <c r="E28" s="409"/>
    </row>
    <row r="29" spans="1:5" ht="11.25">
      <c r="A29" s="428"/>
      <c r="B29" s="429"/>
      <c r="C29" s="169" t="s">
        <v>331</v>
      </c>
      <c r="D29" s="409">
        <v>167</v>
      </c>
      <c r="E29" s="409"/>
    </row>
    <row r="30" spans="1:5" ht="12.75" customHeight="1">
      <c r="A30" s="421" t="s">
        <v>333</v>
      </c>
      <c r="B30" s="423" t="s">
        <v>334</v>
      </c>
      <c r="C30" s="169" t="s">
        <v>330</v>
      </c>
      <c r="D30" s="409">
        <v>91</v>
      </c>
      <c r="E30" s="409"/>
    </row>
    <row r="31" spans="1:5" ht="11.25">
      <c r="A31" s="422"/>
      <c r="B31" s="424"/>
      <c r="C31" s="170" t="s">
        <v>331</v>
      </c>
      <c r="D31" s="409">
        <v>294</v>
      </c>
      <c r="E31" s="409"/>
    </row>
    <row r="32" spans="1:5" ht="12.75" customHeight="1">
      <c r="A32" s="425" t="s">
        <v>335</v>
      </c>
      <c r="B32" s="426"/>
      <c r="C32" s="426"/>
      <c r="D32" s="426"/>
      <c r="E32" s="427"/>
    </row>
    <row r="33" spans="1:5" ht="11.25">
      <c r="A33" s="171" t="s">
        <v>336</v>
      </c>
      <c r="B33" s="163" t="s">
        <v>337</v>
      </c>
      <c r="C33" s="163" t="s">
        <v>338</v>
      </c>
      <c r="D33" s="409">
        <v>189</v>
      </c>
      <c r="E33" s="409"/>
    </row>
    <row r="34" spans="1:5" ht="22.5">
      <c r="A34" s="172" t="s">
        <v>336</v>
      </c>
      <c r="B34" s="173" t="s">
        <v>329</v>
      </c>
      <c r="C34" s="173" t="s">
        <v>338</v>
      </c>
      <c r="D34" s="409">
        <v>171.5</v>
      </c>
      <c r="E34" s="409"/>
    </row>
    <row r="35" spans="1:5" ht="11.25">
      <c r="A35" s="410" t="s">
        <v>339</v>
      </c>
      <c r="B35" s="173" t="s">
        <v>340</v>
      </c>
      <c r="C35" s="173" t="s">
        <v>338</v>
      </c>
      <c r="D35" s="409">
        <v>171.5</v>
      </c>
      <c r="E35" s="409"/>
    </row>
    <row r="36" spans="1:5" ht="11.25">
      <c r="A36" s="414"/>
      <c r="B36" s="412" t="s">
        <v>341</v>
      </c>
      <c r="C36" s="173" t="s">
        <v>342</v>
      </c>
      <c r="D36" s="409">
        <v>56.5</v>
      </c>
      <c r="E36" s="409"/>
    </row>
    <row r="37" spans="1:5" ht="11.25">
      <c r="A37" s="414"/>
      <c r="B37" s="413"/>
      <c r="C37" s="173" t="s">
        <v>338</v>
      </c>
      <c r="D37" s="409">
        <v>183</v>
      </c>
      <c r="E37" s="409"/>
    </row>
    <row r="38" spans="1:5" ht="11.25">
      <c r="A38" s="414"/>
      <c r="B38" s="412" t="s">
        <v>343</v>
      </c>
      <c r="C38" s="173" t="s">
        <v>342</v>
      </c>
      <c r="D38" s="409">
        <v>30</v>
      </c>
      <c r="E38" s="409"/>
    </row>
    <row r="39" spans="1:5" ht="11.25">
      <c r="A39" s="411"/>
      <c r="B39" s="413"/>
      <c r="C39" s="173" t="s">
        <v>338</v>
      </c>
      <c r="D39" s="409">
        <v>114</v>
      </c>
      <c r="E39" s="409"/>
    </row>
    <row r="40" spans="1:5" ht="11.25">
      <c r="A40" s="174" t="s">
        <v>344</v>
      </c>
      <c r="B40" s="175" t="s">
        <v>345</v>
      </c>
      <c r="C40" s="175">
        <v>25</v>
      </c>
      <c r="D40" s="409">
        <v>160</v>
      </c>
      <c r="E40" s="409"/>
    </row>
    <row r="41" spans="1:5" ht="12.75" customHeight="1">
      <c r="A41" s="418" t="s">
        <v>346</v>
      </c>
      <c r="B41" s="419"/>
      <c r="C41" s="419"/>
      <c r="D41" s="419"/>
      <c r="E41" s="420"/>
    </row>
    <row r="42" spans="1:5" ht="11.25">
      <c r="A42" s="414" t="s">
        <v>347</v>
      </c>
      <c r="B42" s="415" t="s">
        <v>343</v>
      </c>
      <c r="C42" s="163" t="s">
        <v>342</v>
      </c>
      <c r="D42" s="409">
        <v>236</v>
      </c>
      <c r="E42" s="409"/>
    </row>
    <row r="43" spans="1:5" ht="11.25">
      <c r="A43" s="414"/>
      <c r="B43" s="415"/>
      <c r="C43" s="173" t="s">
        <v>338</v>
      </c>
      <c r="D43" s="409">
        <v>1156</v>
      </c>
      <c r="E43" s="409"/>
    </row>
    <row r="44" spans="1:5" ht="11.25">
      <c r="A44" s="414"/>
      <c r="B44" s="415"/>
      <c r="C44" s="175" t="s">
        <v>348</v>
      </c>
      <c r="D44" s="409">
        <v>2076</v>
      </c>
      <c r="E44" s="409"/>
    </row>
    <row r="45" spans="1:5" ht="12.75" customHeight="1">
      <c r="A45" s="418" t="s">
        <v>349</v>
      </c>
      <c r="B45" s="419"/>
      <c r="C45" s="419"/>
      <c r="D45" s="419"/>
      <c r="E45" s="420"/>
    </row>
    <row r="46" spans="1:5" ht="11.25">
      <c r="A46" s="176" t="s">
        <v>350</v>
      </c>
      <c r="B46" s="163" t="s">
        <v>343</v>
      </c>
      <c r="C46" s="163" t="s">
        <v>351</v>
      </c>
      <c r="D46" s="409">
        <v>74</v>
      </c>
      <c r="E46" s="409"/>
    </row>
    <row r="47" spans="1:5" ht="11.25">
      <c r="A47" s="410" t="s">
        <v>352</v>
      </c>
      <c r="B47" s="412" t="s">
        <v>343</v>
      </c>
      <c r="C47" s="173" t="s">
        <v>351</v>
      </c>
      <c r="D47" s="409">
        <v>70</v>
      </c>
      <c r="E47" s="409"/>
    </row>
    <row r="48" spans="1:5" ht="11.25">
      <c r="A48" s="411"/>
      <c r="B48" s="413"/>
      <c r="C48" s="173" t="s">
        <v>348</v>
      </c>
      <c r="D48" s="409">
        <v>103.5</v>
      </c>
      <c r="E48" s="409"/>
    </row>
    <row r="49" spans="1:5" ht="11.25">
      <c r="A49" s="410" t="s">
        <v>353</v>
      </c>
      <c r="B49" s="412" t="s">
        <v>343</v>
      </c>
      <c r="C49" s="173" t="s">
        <v>351</v>
      </c>
      <c r="D49" s="409">
        <v>252</v>
      </c>
      <c r="E49" s="409"/>
    </row>
    <row r="50" spans="1:5" ht="11.25">
      <c r="A50" s="414"/>
      <c r="B50" s="415"/>
      <c r="C50" s="175" t="s">
        <v>348</v>
      </c>
      <c r="D50" s="409">
        <v>482</v>
      </c>
      <c r="E50" s="409"/>
    </row>
    <row r="51" spans="1:5" ht="12.75" customHeight="1">
      <c r="A51" s="418" t="s">
        <v>354</v>
      </c>
      <c r="B51" s="419"/>
      <c r="C51" s="419"/>
      <c r="D51" s="419"/>
      <c r="E51" s="420"/>
    </row>
    <row r="52" spans="1:5" ht="11.25">
      <c r="A52" s="171" t="s">
        <v>355</v>
      </c>
      <c r="B52" s="163" t="s">
        <v>343</v>
      </c>
      <c r="C52" s="163" t="s">
        <v>348</v>
      </c>
      <c r="D52" s="409">
        <v>86.5</v>
      </c>
      <c r="E52" s="409"/>
    </row>
    <row r="53" spans="1:5" ht="11.25">
      <c r="A53" s="410" t="s">
        <v>356</v>
      </c>
      <c r="B53" s="412" t="s">
        <v>343</v>
      </c>
      <c r="C53" s="173" t="s">
        <v>351</v>
      </c>
      <c r="D53" s="409">
        <v>53</v>
      </c>
      <c r="E53" s="409"/>
    </row>
    <row r="54" spans="1:5" ht="11.25">
      <c r="A54" s="411"/>
      <c r="B54" s="413"/>
      <c r="C54" s="173" t="s">
        <v>348</v>
      </c>
      <c r="D54" s="409">
        <v>86.5</v>
      </c>
      <c r="E54" s="409"/>
    </row>
    <row r="55" spans="1:5" ht="22.5">
      <c r="A55" s="410" t="s">
        <v>357</v>
      </c>
      <c r="B55" s="173" t="s">
        <v>329</v>
      </c>
      <c r="C55" s="173" t="s">
        <v>338</v>
      </c>
      <c r="D55" s="409">
        <v>91</v>
      </c>
      <c r="E55" s="409"/>
    </row>
    <row r="56" spans="1:5" ht="11.25">
      <c r="A56" s="414"/>
      <c r="B56" s="173" t="s">
        <v>343</v>
      </c>
      <c r="C56" s="173" t="s">
        <v>348</v>
      </c>
      <c r="D56" s="409">
        <v>86.5</v>
      </c>
      <c r="E56" s="409"/>
    </row>
    <row r="57" spans="1:5" ht="11.25">
      <c r="A57" s="414"/>
      <c r="B57" s="412" t="s">
        <v>358</v>
      </c>
      <c r="C57" s="173" t="s">
        <v>342</v>
      </c>
      <c r="D57" s="409">
        <v>24.5</v>
      </c>
      <c r="E57" s="409"/>
    </row>
    <row r="58" spans="1:5" ht="11.25">
      <c r="A58" s="414"/>
      <c r="B58" s="415"/>
      <c r="C58" s="173" t="s">
        <v>338</v>
      </c>
      <c r="D58" s="409">
        <v>62.5</v>
      </c>
      <c r="E58" s="409"/>
    </row>
    <row r="59" spans="1:5" ht="11.25">
      <c r="A59" s="411"/>
      <c r="B59" s="413"/>
      <c r="C59" s="173" t="s">
        <v>348</v>
      </c>
      <c r="D59" s="409">
        <v>114</v>
      </c>
      <c r="E59" s="409"/>
    </row>
    <row r="60" spans="1:5" ht="22.5">
      <c r="A60" s="197" t="s">
        <v>479</v>
      </c>
      <c r="B60" s="198" t="s">
        <v>334</v>
      </c>
      <c r="C60" s="201">
        <v>20</v>
      </c>
      <c r="D60" s="416">
        <v>195.5</v>
      </c>
      <c r="E60" s="417"/>
    </row>
    <row r="61" spans="1:5" ht="11.25">
      <c r="A61" s="410" t="s">
        <v>359</v>
      </c>
      <c r="B61" s="412" t="s">
        <v>343</v>
      </c>
      <c r="C61" s="173" t="s">
        <v>338</v>
      </c>
      <c r="D61" s="409">
        <v>62</v>
      </c>
      <c r="E61" s="409"/>
    </row>
    <row r="62" spans="1:5" ht="11.25">
      <c r="A62" s="411"/>
      <c r="B62" s="413"/>
      <c r="C62" s="173" t="s">
        <v>348</v>
      </c>
      <c r="D62" s="409">
        <v>102.5</v>
      </c>
      <c r="E62" s="409"/>
    </row>
    <row r="63" spans="1:5" ht="12.75">
      <c r="A63" s="406"/>
      <c r="B63" s="406"/>
      <c r="C63" s="406"/>
      <c r="D63" s="407"/>
      <c r="E63" s="166"/>
    </row>
    <row r="64" spans="1:5" ht="12.75">
      <c r="A64" s="177" t="s">
        <v>242</v>
      </c>
      <c r="B64" s="177"/>
      <c r="C64" s="177"/>
      <c r="D64" s="177"/>
      <c r="E64" s="166"/>
    </row>
    <row r="65" spans="1:5" ht="12.75" customHeight="1">
      <c r="A65" s="408" t="s">
        <v>360</v>
      </c>
      <c r="B65" s="408"/>
      <c r="C65" s="408"/>
      <c r="D65" s="408"/>
      <c r="E65" s="166"/>
    </row>
    <row r="66" spans="1:5" ht="25.5">
      <c r="A66" s="177" t="s">
        <v>361</v>
      </c>
      <c r="B66" s="178"/>
      <c r="C66" s="178"/>
      <c r="D66" s="178"/>
      <c r="E66" s="166"/>
    </row>
    <row r="67" spans="1:5" ht="11.25">
      <c r="A67" s="164"/>
      <c r="B67" s="164"/>
      <c r="C67" s="165"/>
      <c r="D67" s="166"/>
      <c r="E67" s="166"/>
    </row>
  </sheetData>
  <mergeCells count="73">
    <mergeCell ref="A51:E51"/>
    <mergeCell ref="D52:E52"/>
    <mergeCell ref="D53:E53"/>
    <mergeCell ref="A53:A54"/>
    <mergeCell ref="B53:B54"/>
    <mergeCell ref="D54:E54"/>
    <mergeCell ref="D40:E40"/>
    <mergeCell ref="A41:E41"/>
    <mergeCell ref="D42:E42"/>
    <mergeCell ref="D43:E43"/>
    <mergeCell ref="A42:A44"/>
    <mergeCell ref="B42:B44"/>
    <mergeCell ref="D44:E44"/>
    <mergeCell ref="D35:E35"/>
    <mergeCell ref="D36:E36"/>
    <mergeCell ref="D38:E38"/>
    <mergeCell ref="D39:E39"/>
    <mergeCell ref="D37:E37"/>
    <mergeCell ref="D24:E24"/>
    <mergeCell ref="A25:E25"/>
    <mergeCell ref="D26:E26"/>
    <mergeCell ref="D27:E27"/>
    <mergeCell ref="A26:A27"/>
    <mergeCell ref="B26:B27"/>
    <mergeCell ref="A1:C1"/>
    <mergeCell ref="A2:C2"/>
    <mergeCell ref="A4:C4"/>
    <mergeCell ref="A5:C5"/>
    <mergeCell ref="A11:A13"/>
    <mergeCell ref="B11:C12"/>
    <mergeCell ref="D11:E12"/>
    <mergeCell ref="A6:C6"/>
    <mergeCell ref="A7:C7"/>
    <mergeCell ref="D9:E10"/>
    <mergeCell ref="A9:C10"/>
    <mergeCell ref="A28:A29"/>
    <mergeCell ref="B28:B29"/>
    <mergeCell ref="D28:E28"/>
    <mergeCell ref="D29:E29"/>
    <mergeCell ref="D30:E30"/>
    <mergeCell ref="A30:A31"/>
    <mergeCell ref="B30:B31"/>
    <mergeCell ref="A35:A39"/>
    <mergeCell ref="B36:B37"/>
    <mergeCell ref="B38:B39"/>
    <mergeCell ref="D31:E31"/>
    <mergeCell ref="A32:E32"/>
    <mergeCell ref="D33:E33"/>
    <mergeCell ref="D34:E34"/>
    <mergeCell ref="A45:E45"/>
    <mergeCell ref="A47:A48"/>
    <mergeCell ref="B47:B48"/>
    <mergeCell ref="A49:A50"/>
    <mergeCell ref="B49:B50"/>
    <mergeCell ref="D46:E46"/>
    <mergeCell ref="D47:E47"/>
    <mergeCell ref="D48:E48"/>
    <mergeCell ref="D49:E49"/>
    <mergeCell ref="D50:E50"/>
    <mergeCell ref="D57:E57"/>
    <mergeCell ref="D58:E58"/>
    <mergeCell ref="D59:E59"/>
    <mergeCell ref="A61:A62"/>
    <mergeCell ref="B61:B62"/>
    <mergeCell ref="A55:A59"/>
    <mergeCell ref="B57:B59"/>
    <mergeCell ref="D55:E55"/>
    <mergeCell ref="D56:E56"/>
    <mergeCell ref="D60:E60"/>
    <mergeCell ref="A63:D63"/>
    <mergeCell ref="A65:D65"/>
    <mergeCell ref="D61:E61"/>
    <mergeCell ref="D62:E62"/>
  </mergeCells>
  <printOptions/>
  <pageMargins left="0.3937007874015748" right="0.31496062992125984" top="0.1968503937007874" bottom="0.1968503937007874" header="0" footer="0"/>
  <pageSetup horizontalDpi="600" verticalDpi="600" orientation="portrait" paperSize="9" r:id="rId2"/>
  <rowBreaks count="1" manualBreakCount="1">
    <brk id="23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H108"/>
  <sheetViews>
    <sheetView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83.421875" style="17" customWidth="1"/>
    <col min="2" max="2" width="7.421875" style="17" customWidth="1"/>
    <col min="3" max="3" width="15.7109375" style="19" customWidth="1"/>
    <col min="4" max="16384" width="9.140625" style="18" customWidth="1"/>
  </cols>
  <sheetData>
    <row r="1" spans="1:8" s="99" customFormat="1" ht="36" customHeight="1">
      <c r="A1" s="343"/>
      <c r="B1" s="343"/>
      <c r="C1" s="343"/>
      <c r="D1" s="89"/>
      <c r="E1" s="89"/>
      <c r="F1" s="89"/>
      <c r="G1" s="89"/>
      <c r="H1" s="89"/>
    </row>
    <row r="2" spans="1:8" s="99" customFormat="1" ht="66" customHeight="1">
      <c r="A2" s="443"/>
      <c r="B2" s="443"/>
      <c r="C2" s="443"/>
      <c r="D2" s="87"/>
      <c r="E2" s="87"/>
      <c r="F2" s="87"/>
      <c r="G2" s="96" t="s">
        <v>102</v>
      </c>
      <c r="H2" s="96"/>
    </row>
    <row r="3" spans="1:8" s="99" customFormat="1" ht="19.5" customHeight="1">
      <c r="A3" s="341" t="s">
        <v>272</v>
      </c>
      <c r="B3" s="341"/>
      <c r="C3" s="341"/>
      <c r="D3" s="90"/>
      <c r="E3" s="90"/>
      <c r="F3" s="90"/>
      <c r="G3" s="90"/>
      <c r="H3" s="90"/>
    </row>
    <row r="4" spans="1:8" s="99" customFormat="1" ht="19.5" customHeight="1">
      <c r="A4" s="342" t="s">
        <v>273</v>
      </c>
      <c r="B4" s="342"/>
      <c r="C4" s="342"/>
      <c r="D4" s="90"/>
      <c r="E4" s="90"/>
      <c r="F4" s="90"/>
      <c r="G4" s="90"/>
      <c r="H4" s="90"/>
    </row>
    <row r="5" spans="1:8" s="99" customFormat="1" ht="19.5" customHeight="1">
      <c r="A5" s="341" t="s">
        <v>282</v>
      </c>
      <c r="B5" s="341"/>
      <c r="C5" s="341"/>
      <c r="D5" s="90"/>
      <c r="E5" s="90"/>
      <c r="F5" s="90"/>
      <c r="G5" s="90"/>
      <c r="H5" s="90"/>
    </row>
    <row r="6" spans="1:8" s="99" customFormat="1" ht="19.5" customHeight="1">
      <c r="A6" s="342" t="s">
        <v>107</v>
      </c>
      <c r="B6" s="342"/>
      <c r="C6" s="342"/>
      <c r="D6" s="90"/>
      <c r="E6" s="90"/>
      <c r="F6" s="90"/>
      <c r="G6" s="90"/>
      <c r="H6" s="90"/>
    </row>
    <row r="7" spans="1:8" s="99" customFormat="1" ht="34.5" customHeight="1">
      <c r="A7" s="91" t="s">
        <v>683</v>
      </c>
      <c r="B7" s="341" t="s">
        <v>5</v>
      </c>
      <c r="C7" s="341"/>
      <c r="D7" s="91"/>
      <c r="E7" s="105"/>
      <c r="F7" s="105"/>
      <c r="G7" s="88" t="s">
        <v>283</v>
      </c>
      <c r="H7" s="88"/>
    </row>
    <row r="8" spans="1:3" ht="11.25" customHeight="1">
      <c r="A8" s="453" t="s">
        <v>291</v>
      </c>
      <c r="B8" s="454" t="s">
        <v>64</v>
      </c>
      <c r="C8" s="448" t="s">
        <v>74</v>
      </c>
    </row>
    <row r="9" spans="1:3" ht="18" customHeight="1">
      <c r="A9" s="453"/>
      <c r="B9" s="454"/>
      <c r="C9" s="448"/>
    </row>
    <row r="10" spans="1:3" s="20" customFormat="1" ht="15" customHeight="1">
      <c r="A10" s="450" t="s">
        <v>76</v>
      </c>
      <c r="B10" s="450"/>
      <c r="C10" s="451"/>
    </row>
    <row r="11" spans="1:3" ht="36.75" customHeight="1">
      <c r="A11" s="153" t="s">
        <v>480</v>
      </c>
      <c r="B11" s="55" t="s">
        <v>72</v>
      </c>
      <c r="C11" s="56" t="s">
        <v>402</v>
      </c>
    </row>
    <row r="12" spans="1:3" ht="17.25" customHeight="1">
      <c r="A12" s="153" t="s">
        <v>387</v>
      </c>
      <c r="B12" s="55" t="s">
        <v>72</v>
      </c>
      <c r="C12" s="56" t="s">
        <v>386</v>
      </c>
    </row>
    <row r="13" spans="1:3" ht="19.5" customHeight="1">
      <c r="A13" s="153" t="s">
        <v>75</v>
      </c>
      <c r="B13" s="55" t="s">
        <v>15</v>
      </c>
      <c r="C13" s="56">
        <v>800</v>
      </c>
    </row>
    <row r="14" spans="1:3" ht="15.75" customHeight="1">
      <c r="A14" s="452" t="s">
        <v>77</v>
      </c>
      <c r="B14" s="452"/>
      <c r="C14" s="452"/>
    </row>
    <row r="15" spans="1:3" ht="15" customHeight="1">
      <c r="A15" s="57" t="s">
        <v>223</v>
      </c>
      <c r="B15" s="55" t="s">
        <v>65</v>
      </c>
      <c r="C15" s="137">
        <v>77</v>
      </c>
    </row>
    <row r="16" spans="1:3" ht="15" customHeight="1">
      <c r="A16" s="57" t="s">
        <v>224</v>
      </c>
      <c r="B16" s="55" t="s">
        <v>65</v>
      </c>
      <c r="C16" s="137">
        <v>86.5</v>
      </c>
    </row>
    <row r="17" spans="1:3" ht="15" customHeight="1">
      <c r="A17" s="57" t="s">
        <v>225</v>
      </c>
      <c r="B17" s="55" t="s">
        <v>65</v>
      </c>
      <c r="C17" s="137">
        <v>89.5</v>
      </c>
    </row>
    <row r="18" spans="1:3" ht="15" customHeight="1">
      <c r="A18" s="57" t="s">
        <v>226</v>
      </c>
      <c r="B18" s="54" t="s">
        <v>65</v>
      </c>
      <c r="C18" s="137">
        <v>102</v>
      </c>
    </row>
    <row r="19" spans="1:3" ht="15" customHeight="1">
      <c r="A19" s="57" t="s">
        <v>227</v>
      </c>
      <c r="B19" s="54" t="s">
        <v>65</v>
      </c>
      <c r="C19" s="137">
        <v>46.5</v>
      </c>
    </row>
    <row r="20" spans="1:3" ht="15" customHeight="1">
      <c r="A20" s="57" t="s">
        <v>228</v>
      </c>
      <c r="B20" s="54" t="s">
        <v>65</v>
      </c>
      <c r="C20" s="137">
        <v>53.5</v>
      </c>
    </row>
    <row r="21" spans="1:3" ht="15" customHeight="1">
      <c r="A21" s="57" t="s">
        <v>229</v>
      </c>
      <c r="B21" s="54" t="s">
        <v>65</v>
      </c>
      <c r="C21" s="137">
        <v>55.5</v>
      </c>
    </row>
    <row r="22" spans="1:3" ht="15" customHeight="1">
      <c r="A22" s="57" t="s">
        <v>230</v>
      </c>
      <c r="B22" s="54" t="s">
        <v>65</v>
      </c>
      <c r="C22" s="137">
        <v>65.5</v>
      </c>
    </row>
    <row r="23" spans="1:3" ht="15" customHeight="1">
      <c r="A23" s="57" t="s">
        <v>232</v>
      </c>
      <c r="B23" s="54" t="s">
        <v>65</v>
      </c>
      <c r="C23" s="137">
        <v>46.5</v>
      </c>
    </row>
    <row r="24" spans="1:3" ht="15" customHeight="1">
      <c r="A24" s="57" t="s">
        <v>231</v>
      </c>
      <c r="B24" s="54" t="s">
        <v>65</v>
      </c>
      <c r="C24" s="137">
        <v>55.5</v>
      </c>
    </row>
    <row r="25" spans="1:3" ht="15" customHeight="1">
      <c r="A25" s="59" t="s">
        <v>78</v>
      </c>
      <c r="B25" s="54" t="s">
        <v>70</v>
      </c>
      <c r="C25" s="63">
        <v>8</v>
      </c>
    </row>
    <row r="26" spans="1:3" ht="15" customHeight="1">
      <c r="A26" s="59" t="s">
        <v>79</v>
      </c>
      <c r="B26" s="54" t="s">
        <v>70</v>
      </c>
      <c r="C26" s="63">
        <v>12.5</v>
      </c>
    </row>
    <row r="27" spans="1:3" ht="15" customHeight="1">
      <c r="A27" s="59" t="s">
        <v>80</v>
      </c>
      <c r="B27" s="54" t="s">
        <v>70</v>
      </c>
      <c r="C27" s="63">
        <v>15.5</v>
      </c>
    </row>
    <row r="28" spans="1:3" ht="15" customHeight="1">
      <c r="A28" s="59" t="s">
        <v>83</v>
      </c>
      <c r="B28" s="54" t="s">
        <v>70</v>
      </c>
      <c r="C28" s="63">
        <v>18</v>
      </c>
    </row>
    <row r="29" spans="1:3" ht="15" customHeight="1">
      <c r="A29" s="59" t="s">
        <v>84</v>
      </c>
      <c r="B29" s="54" t="s">
        <v>70</v>
      </c>
      <c r="C29" s="63">
        <v>22</v>
      </c>
    </row>
    <row r="30" spans="1:3" ht="15" customHeight="1">
      <c r="A30" s="59" t="s">
        <v>233</v>
      </c>
      <c r="B30" s="54" t="s">
        <v>65</v>
      </c>
      <c r="C30" s="137">
        <v>32.5</v>
      </c>
    </row>
    <row r="31" spans="1:3" ht="15" customHeight="1">
      <c r="A31" s="59" t="s">
        <v>234</v>
      </c>
      <c r="B31" s="54" t="s">
        <v>65</v>
      </c>
      <c r="C31" s="137">
        <v>30</v>
      </c>
    </row>
    <row r="32" spans="1:3" ht="15" customHeight="1">
      <c r="A32" s="59" t="s">
        <v>235</v>
      </c>
      <c r="B32" s="54" t="s">
        <v>65</v>
      </c>
      <c r="C32" s="137">
        <v>37.5</v>
      </c>
    </row>
    <row r="33" spans="1:3" ht="19.5" customHeight="1">
      <c r="A33" s="452" t="s">
        <v>85</v>
      </c>
      <c r="B33" s="452"/>
      <c r="C33" s="452"/>
    </row>
    <row r="34" spans="1:3" ht="15" customHeight="1">
      <c r="A34" s="57" t="s">
        <v>223</v>
      </c>
      <c r="B34" s="54" t="s">
        <v>65</v>
      </c>
      <c r="C34" s="138">
        <v>97</v>
      </c>
    </row>
    <row r="35" spans="1:3" ht="15" customHeight="1">
      <c r="A35" s="57" t="s">
        <v>224</v>
      </c>
      <c r="B35" s="54" t="s">
        <v>65</v>
      </c>
      <c r="C35" s="138">
        <v>107.5</v>
      </c>
    </row>
    <row r="36" spans="1:3" ht="15" customHeight="1">
      <c r="A36" s="57" t="s">
        <v>225</v>
      </c>
      <c r="B36" s="54" t="s">
        <v>65</v>
      </c>
      <c r="C36" s="135">
        <v>109.5</v>
      </c>
    </row>
    <row r="37" spans="1:3" ht="15" customHeight="1">
      <c r="A37" s="57" t="s">
        <v>226</v>
      </c>
      <c r="B37" s="54" t="s">
        <v>65</v>
      </c>
      <c r="C37" s="138">
        <v>123</v>
      </c>
    </row>
    <row r="38" spans="1:3" ht="15" customHeight="1">
      <c r="A38" s="57" t="s">
        <v>227</v>
      </c>
      <c r="B38" s="54" t="s">
        <v>65</v>
      </c>
      <c r="C38" s="138">
        <v>61</v>
      </c>
    </row>
    <row r="39" spans="1:3" ht="15" customHeight="1">
      <c r="A39" s="57" t="s">
        <v>228</v>
      </c>
      <c r="B39" s="54" t="s">
        <v>65</v>
      </c>
      <c r="C39" s="138">
        <v>68.5</v>
      </c>
    </row>
    <row r="40" spans="1:3" ht="15" customHeight="1">
      <c r="A40" s="57" t="s">
        <v>229</v>
      </c>
      <c r="B40" s="54" t="s">
        <v>65</v>
      </c>
      <c r="C40" s="138">
        <v>69.5</v>
      </c>
    </row>
    <row r="41" spans="1:3" ht="15" customHeight="1">
      <c r="A41" s="57" t="s">
        <v>230</v>
      </c>
      <c r="B41" s="54" t="s">
        <v>65</v>
      </c>
      <c r="C41" s="138">
        <v>80.5</v>
      </c>
    </row>
    <row r="42" spans="1:3" ht="15" customHeight="1">
      <c r="A42" s="57" t="s">
        <v>232</v>
      </c>
      <c r="B42" s="54" t="s">
        <v>65</v>
      </c>
      <c r="C42" s="138">
        <v>61</v>
      </c>
    </row>
    <row r="43" spans="1:3" ht="15" customHeight="1">
      <c r="A43" s="57" t="s">
        <v>231</v>
      </c>
      <c r="B43" s="54" t="s">
        <v>65</v>
      </c>
      <c r="C43" s="138">
        <v>69.5</v>
      </c>
    </row>
    <row r="44" spans="1:3" ht="15" customHeight="1">
      <c r="A44" s="59" t="s">
        <v>78</v>
      </c>
      <c r="B44" s="54" t="s">
        <v>70</v>
      </c>
      <c r="C44" s="138">
        <v>10</v>
      </c>
    </row>
    <row r="45" spans="1:3" ht="15" customHeight="1">
      <c r="A45" s="59" t="s">
        <v>79</v>
      </c>
      <c r="B45" s="54" t="s">
        <v>70</v>
      </c>
      <c r="C45" s="138">
        <v>15</v>
      </c>
    </row>
    <row r="46" spans="1:3" ht="15" customHeight="1">
      <c r="A46" s="59" t="s">
        <v>80</v>
      </c>
      <c r="B46" s="54" t="s">
        <v>70</v>
      </c>
      <c r="C46" s="139">
        <v>18</v>
      </c>
    </row>
    <row r="47" spans="1:3" ht="15" customHeight="1">
      <c r="A47" s="59" t="s">
        <v>83</v>
      </c>
      <c r="B47" s="54" t="s">
        <v>70</v>
      </c>
      <c r="C47" s="58">
        <v>21</v>
      </c>
    </row>
    <row r="48" spans="1:3" ht="15" customHeight="1">
      <c r="A48" s="59" t="s">
        <v>84</v>
      </c>
      <c r="B48" s="54" t="s">
        <v>70</v>
      </c>
      <c r="C48" s="58">
        <v>25</v>
      </c>
    </row>
    <row r="49" spans="1:3" ht="15" customHeight="1">
      <c r="A49" s="59" t="s">
        <v>233</v>
      </c>
      <c r="B49" s="54" t="s">
        <v>65</v>
      </c>
      <c r="C49" s="58">
        <v>48.5</v>
      </c>
    </row>
    <row r="50" spans="1:3" ht="15" customHeight="1">
      <c r="A50" s="59" t="s">
        <v>234</v>
      </c>
      <c r="B50" s="54" t="s">
        <v>65</v>
      </c>
      <c r="C50" s="58">
        <v>44</v>
      </c>
    </row>
    <row r="51" spans="1:3" ht="15" customHeight="1">
      <c r="A51" s="59" t="s">
        <v>235</v>
      </c>
      <c r="B51" s="54" t="s">
        <v>65</v>
      </c>
      <c r="C51" s="58">
        <v>56</v>
      </c>
    </row>
    <row r="52" spans="1:3" ht="19.5" customHeight="1">
      <c r="A52" s="452" t="s">
        <v>86</v>
      </c>
      <c r="B52" s="452"/>
      <c r="C52" s="452"/>
    </row>
    <row r="53" spans="1:3" ht="15" customHeight="1">
      <c r="A53" s="59" t="s">
        <v>208</v>
      </c>
      <c r="B53" s="54" t="s">
        <v>70</v>
      </c>
      <c r="C53" s="58">
        <v>5</v>
      </c>
    </row>
    <row r="54" spans="1:3" ht="15" customHeight="1">
      <c r="A54" s="59" t="s">
        <v>186</v>
      </c>
      <c r="B54" s="54" t="s">
        <v>70</v>
      </c>
      <c r="C54" s="58">
        <v>5.5</v>
      </c>
    </row>
    <row r="55" spans="1:3" ht="15" customHeight="1">
      <c r="A55" s="59" t="s">
        <v>187</v>
      </c>
      <c r="B55" s="54" t="s">
        <v>70</v>
      </c>
      <c r="C55" s="58">
        <v>6.5</v>
      </c>
    </row>
    <row r="56" spans="1:3" ht="15" customHeight="1">
      <c r="A56" s="59" t="s">
        <v>188</v>
      </c>
      <c r="B56" s="54" t="s">
        <v>70</v>
      </c>
      <c r="C56" s="58">
        <v>7.5</v>
      </c>
    </row>
    <row r="57" spans="1:3" ht="15" customHeight="1">
      <c r="A57" s="59" t="s">
        <v>209</v>
      </c>
      <c r="B57" s="54" t="s">
        <v>70</v>
      </c>
      <c r="C57" s="58" t="s">
        <v>280</v>
      </c>
    </row>
    <row r="58" spans="1:3" ht="15" customHeight="1">
      <c r="A58" s="59" t="s">
        <v>210</v>
      </c>
      <c r="B58" s="54" t="s">
        <v>70</v>
      </c>
      <c r="C58" s="58">
        <v>9</v>
      </c>
    </row>
    <row r="59" spans="1:3" ht="15" customHeight="1">
      <c r="A59" s="59" t="s">
        <v>211</v>
      </c>
      <c r="B59" s="54" t="s">
        <v>70</v>
      </c>
      <c r="C59" s="58">
        <v>10</v>
      </c>
    </row>
    <row r="60" spans="1:3" ht="15" customHeight="1">
      <c r="A60" s="57" t="s">
        <v>219</v>
      </c>
      <c r="B60" s="54" t="s">
        <v>70</v>
      </c>
      <c r="C60" s="58" t="s">
        <v>365</v>
      </c>
    </row>
    <row r="61" spans="1:3" ht="15" customHeight="1">
      <c r="A61" s="57" t="s">
        <v>236</v>
      </c>
      <c r="B61" s="54" t="s">
        <v>70</v>
      </c>
      <c r="C61" s="58" t="s">
        <v>366</v>
      </c>
    </row>
    <row r="62" spans="1:3" ht="15" customHeight="1">
      <c r="A62" s="57" t="s">
        <v>220</v>
      </c>
      <c r="B62" s="54" t="s">
        <v>70</v>
      </c>
      <c r="C62" s="58">
        <v>16</v>
      </c>
    </row>
    <row r="63" spans="1:3" ht="15" customHeight="1">
      <c r="A63" s="57" t="s">
        <v>221</v>
      </c>
      <c r="B63" s="54" t="s">
        <v>70</v>
      </c>
      <c r="C63" s="58">
        <v>18.5</v>
      </c>
    </row>
    <row r="64" spans="1:3" ht="15" customHeight="1">
      <c r="A64" s="57" t="s">
        <v>237</v>
      </c>
      <c r="B64" s="54" t="s">
        <v>70</v>
      </c>
      <c r="C64" s="58" t="s">
        <v>367</v>
      </c>
    </row>
    <row r="65" spans="1:3" ht="15" customHeight="1">
      <c r="A65" s="57" t="s">
        <v>212</v>
      </c>
      <c r="B65" s="54" t="s">
        <v>70</v>
      </c>
      <c r="C65" s="58" t="s">
        <v>368</v>
      </c>
    </row>
    <row r="66" spans="1:3" ht="15" customHeight="1">
      <c r="A66" s="57" t="s">
        <v>213</v>
      </c>
      <c r="B66" s="54" t="s">
        <v>70</v>
      </c>
      <c r="C66" s="58">
        <v>12.5</v>
      </c>
    </row>
    <row r="67" spans="1:3" ht="15" customHeight="1">
      <c r="A67" s="57" t="s">
        <v>214</v>
      </c>
      <c r="B67" s="54" t="s">
        <v>70</v>
      </c>
      <c r="C67" s="58">
        <v>15</v>
      </c>
    </row>
    <row r="68" spans="1:3" ht="15" customHeight="1">
      <c r="A68" s="57" t="s">
        <v>215</v>
      </c>
      <c r="B68" s="54" t="s">
        <v>70</v>
      </c>
      <c r="C68" s="58" t="s">
        <v>367</v>
      </c>
    </row>
    <row r="69" spans="1:3" ht="15" customHeight="1">
      <c r="A69" s="57" t="s">
        <v>216</v>
      </c>
      <c r="B69" s="54" t="s">
        <v>70</v>
      </c>
      <c r="C69" s="58" t="s">
        <v>369</v>
      </c>
    </row>
    <row r="70" spans="1:3" ht="15" customHeight="1">
      <c r="A70" s="57" t="s">
        <v>217</v>
      </c>
      <c r="B70" s="54" t="s">
        <v>70</v>
      </c>
      <c r="C70" s="58">
        <v>12.5</v>
      </c>
    </row>
    <row r="71" spans="1:3" ht="15" customHeight="1">
      <c r="A71" s="57" t="s">
        <v>218</v>
      </c>
      <c r="B71" s="54" t="s">
        <v>70</v>
      </c>
      <c r="C71" s="58">
        <v>15.5</v>
      </c>
    </row>
    <row r="72" spans="1:3" ht="15" customHeight="1">
      <c r="A72" s="57" t="s">
        <v>87</v>
      </c>
      <c r="B72" s="54" t="s">
        <v>65</v>
      </c>
      <c r="C72" s="58">
        <v>16</v>
      </c>
    </row>
    <row r="73" spans="1:3" ht="15" customHeight="1">
      <c r="A73" s="57" t="s">
        <v>88</v>
      </c>
      <c r="B73" s="54" t="s">
        <v>65</v>
      </c>
      <c r="C73" s="58">
        <v>19.5</v>
      </c>
    </row>
    <row r="74" spans="1:3" ht="15" customHeight="1">
      <c r="A74" s="57" t="s">
        <v>189</v>
      </c>
      <c r="B74" s="54" t="s">
        <v>70</v>
      </c>
      <c r="C74" s="58" t="s">
        <v>280</v>
      </c>
    </row>
    <row r="75" spans="1:3" ht="15" customHeight="1">
      <c r="A75" s="57" t="s">
        <v>190</v>
      </c>
      <c r="B75" s="54" t="s">
        <v>70</v>
      </c>
      <c r="C75" s="58">
        <v>8.5</v>
      </c>
    </row>
    <row r="76" spans="1:3" ht="15" customHeight="1">
      <c r="A76" s="57" t="s">
        <v>191</v>
      </c>
      <c r="B76" s="54" t="s">
        <v>70</v>
      </c>
      <c r="C76" s="58" t="s">
        <v>280</v>
      </c>
    </row>
    <row r="77" spans="1:3" ht="15" customHeight="1">
      <c r="A77" s="57" t="s">
        <v>192</v>
      </c>
      <c r="B77" s="54" t="s">
        <v>70</v>
      </c>
      <c r="C77" s="58" t="s">
        <v>280</v>
      </c>
    </row>
    <row r="78" spans="1:3" ht="15" customHeight="1">
      <c r="A78" s="57" t="s">
        <v>222</v>
      </c>
      <c r="B78" s="54" t="s">
        <v>70</v>
      </c>
      <c r="C78" s="58" t="s">
        <v>280</v>
      </c>
    </row>
    <row r="79" spans="1:3" ht="15" customHeight="1">
      <c r="A79" s="57" t="s">
        <v>238</v>
      </c>
      <c r="B79" s="54" t="s">
        <v>70</v>
      </c>
      <c r="C79" s="58">
        <v>1.5</v>
      </c>
    </row>
    <row r="80" spans="1:3" ht="15" customHeight="1">
      <c r="A80" s="57" t="s">
        <v>313</v>
      </c>
      <c r="B80" s="54" t="s">
        <v>70</v>
      </c>
      <c r="C80" s="58">
        <v>0.7</v>
      </c>
    </row>
    <row r="81" spans="1:3" ht="15" customHeight="1">
      <c r="A81" s="57" t="s">
        <v>257</v>
      </c>
      <c r="B81" s="54" t="s">
        <v>70</v>
      </c>
      <c r="C81" s="58">
        <v>0.7</v>
      </c>
    </row>
    <row r="82" spans="1:3" ht="15" customHeight="1">
      <c r="A82" s="59" t="s">
        <v>258</v>
      </c>
      <c r="B82" s="54" t="s">
        <v>70</v>
      </c>
      <c r="C82" s="58">
        <v>2</v>
      </c>
    </row>
    <row r="83" spans="1:3" ht="15" customHeight="1">
      <c r="A83" s="59" t="s">
        <v>259</v>
      </c>
      <c r="B83" s="54" t="s">
        <v>70</v>
      </c>
      <c r="C83" s="58">
        <v>2</v>
      </c>
    </row>
    <row r="84" spans="1:3" ht="15" customHeight="1">
      <c r="A84" s="59" t="s">
        <v>89</v>
      </c>
      <c r="B84" s="54" t="s">
        <v>70</v>
      </c>
      <c r="C84" s="58">
        <v>3.5</v>
      </c>
    </row>
    <row r="85" spans="1:3" ht="15" customHeight="1">
      <c r="A85" s="59" t="s">
        <v>239</v>
      </c>
      <c r="B85" s="54" t="s">
        <v>72</v>
      </c>
      <c r="C85" s="58" t="s">
        <v>280</v>
      </c>
    </row>
    <row r="86" spans="1:3" ht="15" customHeight="1">
      <c r="A86" s="452" t="s">
        <v>370</v>
      </c>
      <c r="B86" s="452"/>
      <c r="C86" s="452"/>
    </row>
    <row r="87" spans="1:3" ht="15" customHeight="1">
      <c r="A87" s="59" t="s">
        <v>371</v>
      </c>
      <c r="B87" s="54" t="s">
        <v>65</v>
      </c>
      <c r="C87" s="58">
        <v>175.5</v>
      </c>
    </row>
    <row r="88" spans="1:3" ht="15" customHeight="1">
      <c r="A88" s="59" t="s">
        <v>372</v>
      </c>
      <c r="B88" s="54" t="s">
        <v>65</v>
      </c>
      <c r="C88" s="58">
        <v>149.5</v>
      </c>
    </row>
    <row r="89" spans="1:3" ht="15" customHeight="1">
      <c r="A89" s="59" t="s">
        <v>373</v>
      </c>
      <c r="B89" s="54" t="s">
        <v>70</v>
      </c>
      <c r="C89" s="58">
        <v>39</v>
      </c>
    </row>
    <row r="90" spans="1:3" ht="15" customHeight="1">
      <c r="A90" s="59" t="s">
        <v>374</v>
      </c>
      <c r="B90" s="54" t="s">
        <v>70</v>
      </c>
      <c r="C90" s="58">
        <v>60</v>
      </c>
    </row>
    <row r="91" spans="1:3" ht="15" customHeight="1">
      <c r="A91" s="59" t="s">
        <v>375</v>
      </c>
      <c r="B91" s="54" t="s">
        <v>70</v>
      </c>
      <c r="C91" s="58">
        <v>43</v>
      </c>
    </row>
    <row r="92" spans="1:3" ht="15" customHeight="1">
      <c r="A92" s="59" t="s">
        <v>376</v>
      </c>
      <c r="B92" s="54" t="s">
        <v>70</v>
      </c>
      <c r="C92" s="58">
        <v>71.5</v>
      </c>
    </row>
    <row r="93" spans="1:3" ht="15" customHeight="1">
      <c r="A93" s="59" t="s">
        <v>377</v>
      </c>
      <c r="B93" s="54" t="s">
        <v>70</v>
      </c>
      <c r="C93" s="58">
        <v>69</v>
      </c>
    </row>
    <row r="94" spans="1:3" ht="15" customHeight="1">
      <c r="A94" s="59" t="s">
        <v>378</v>
      </c>
      <c r="B94" s="54" t="s">
        <v>70</v>
      </c>
      <c r="C94" s="58">
        <v>96.5</v>
      </c>
    </row>
    <row r="95" spans="1:3" ht="15" customHeight="1">
      <c r="A95" s="59" t="s">
        <v>379</v>
      </c>
      <c r="B95" s="54" t="s">
        <v>70</v>
      </c>
      <c r="C95" s="58">
        <v>32.5</v>
      </c>
    </row>
    <row r="96" spans="1:3" ht="15" customHeight="1">
      <c r="A96" s="59" t="s">
        <v>380</v>
      </c>
      <c r="B96" s="54" t="s">
        <v>70</v>
      </c>
      <c r="C96" s="58">
        <v>12.5</v>
      </c>
    </row>
    <row r="97" spans="1:3" ht="15" customHeight="1">
      <c r="A97" s="59" t="s">
        <v>381</v>
      </c>
      <c r="B97" s="54" t="s">
        <v>70</v>
      </c>
      <c r="C97" s="58">
        <v>17.5</v>
      </c>
    </row>
    <row r="98" spans="1:3" s="127" customFormat="1" ht="26.25" customHeight="1">
      <c r="A98" s="449" t="s">
        <v>28</v>
      </c>
      <c r="B98" s="449"/>
      <c r="C98" s="449"/>
    </row>
    <row r="99" spans="1:3" s="82" customFormat="1" ht="11.25">
      <c r="A99" s="128"/>
      <c r="B99" s="128"/>
      <c r="C99" s="129"/>
    </row>
    <row r="100" spans="1:3" s="99" customFormat="1" ht="17.25" customHeight="1">
      <c r="A100" s="100" t="s">
        <v>62</v>
      </c>
      <c r="B100" s="101"/>
      <c r="C100" s="101"/>
    </row>
    <row r="101" spans="1:3" s="99" customFormat="1" ht="19.5" customHeight="1">
      <c r="A101" s="102" t="s">
        <v>63</v>
      </c>
      <c r="B101" s="93"/>
      <c r="C101" s="103"/>
    </row>
    <row r="102" spans="1:8" s="99" customFormat="1" ht="19.5" customHeight="1">
      <c r="A102" s="92" t="s">
        <v>412</v>
      </c>
      <c r="B102" s="93"/>
      <c r="C102" s="103"/>
      <c r="D102" s="104"/>
      <c r="E102" s="104"/>
      <c r="F102" s="104"/>
      <c r="G102" s="104"/>
      <c r="H102" s="104"/>
    </row>
    <row r="103" spans="1:8" s="99" customFormat="1" ht="19.5" customHeight="1">
      <c r="A103" s="92" t="s">
        <v>413</v>
      </c>
      <c r="B103" s="93"/>
      <c r="C103" s="93"/>
      <c r="D103" s="104"/>
      <c r="E103" s="104"/>
      <c r="F103" s="104"/>
      <c r="G103" s="104"/>
      <c r="H103" s="104"/>
    </row>
    <row r="104" spans="1:8" s="99" customFormat="1" ht="19.5" customHeight="1">
      <c r="A104" s="92" t="s">
        <v>414</v>
      </c>
      <c r="B104" s="93"/>
      <c r="C104" s="104"/>
      <c r="D104" s="104"/>
      <c r="E104" s="104"/>
      <c r="F104" s="104"/>
      <c r="G104" s="104"/>
      <c r="H104" s="104"/>
    </row>
    <row r="105" spans="1:3" s="99" customFormat="1" ht="19.5" customHeight="1">
      <c r="A105" s="92" t="s">
        <v>104</v>
      </c>
      <c r="B105" s="93"/>
      <c r="C105" s="104"/>
    </row>
    <row r="106" spans="1:3" s="99" customFormat="1" ht="19.5" customHeight="1">
      <c r="A106" s="92" t="s">
        <v>240</v>
      </c>
      <c r="B106" s="93"/>
      <c r="C106" s="104"/>
    </row>
    <row r="107" spans="1:3" s="99" customFormat="1" ht="19.5" customHeight="1">
      <c r="A107" s="446" t="s">
        <v>105</v>
      </c>
      <c r="B107" s="447"/>
      <c r="C107" s="447"/>
    </row>
    <row r="108" spans="1:3" s="99" customFormat="1" ht="19.5" customHeight="1">
      <c r="A108" s="446" t="s">
        <v>363</v>
      </c>
      <c r="B108" s="447"/>
      <c r="C108" s="447"/>
    </row>
  </sheetData>
  <mergeCells count="18">
    <mergeCell ref="A1:C1"/>
    <mergeCell ref="A2:C2"/>
    <mergeCell ref="A3:C3"/>
    <mergeCell ref="A4:C4"/>
    <mergeCell ref="A5:C5"/>
    <mergeCell ref="A6:C6"/>
    <mergeCell ref="B7:C7"/>
    <mergeCell ref="A86:C86"/>
    <mergeCell ref="A108:C108"/>
    <mergeCell ref="C8:C9"/>
    <mergeCell ref="A98:C98"/>
    <mergeCell ref="A10:C10"/>
    <mergeCell ref="A14:C14"/>
    <mergeCell ref="A52:C52"/>
    <mergeCell ref="A33:C33"/>
    <mergeCell ref="A8:A9"/>
    <mergeCell ref="B8:B9"/>
    <mergeCell ref="A107:C107"/>
  </mergeCells>
  <printOptions/>
  <pageMargins left="0.3937007874015748" right="0.31496062992125984" top="0.37" bottom="0.3937007874015748" header="0" footer="0"/>
  <pageSetup horizontalDpi="600" verticalDpi="600" orientation="portrait" paperSize="9" scale="88" r:id="rId2"/>
  <rowBreaks count="1" manualBreakCount="1">
    <brk id="51" max="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H32"/>
  <sheetViews>
    <sheetView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43.8515625" style="17" customWidth="1"/>
    <col min="2" max="2" width="11.57421875" style="17" customWidth="1"/>
    <col min="3" max="3" width="9.7109375" style="19" customWidth="1"/>
    <col min="4" max="4" width="8.421875" style="18" customWidth="1"/>
    <col min="5" max="5" width="7.7109375" style="18" customWidth="1"/>
    <col min="6" max="6" width="11.57421875" style="18" customWidth="1"/>
    <col min="7" max="7" width="9.7109375" style="18" customWidth="1"/>
    <col min="8" max="8" width="12.57421875" style="18" customWidth="1"/>
    <col min="9" max="16384" width="9.140625" style="18" customWidth="1"/>
  </cols>
  <sheetData>
    <row r="1" spans="1:8" ht="32.25" customHeight="1">
      <c r="A1" s="466"/>
      <c r="B1" s="466"/>
      <c r="C1" s="466"/>
      <c r="D1" s="466"/>
      <c r="E1" s="466"/>
      <c r="F1" s="466"/>
      <c r="G1" s="466"/>
      <c r="H1" s="466"/>
    </row>
    <row r="2" spans="1:8" s="99" customFormat="1" ht="48" customHeight="1">
      <c r="A2" s="443"/>
      <c r="B2" s="443"/>
      <c r="C2" s="443"/>
      <c r="D2" s="467"/>
      <c r="E2" s="467"/>
      <c r="F2" s="467"/>
      <c r="G2" s="467"/>
      <c r="H2" s="467"/>
    </row>
    <row r="3" spans="1:8" s="99" customFormat="1" ht="48" customHeight="1">
      <c r="A3" s="160"/>
      <c r="B3" s="160"/>
      <c r="C3" s="160"/>
      <c r="D3" s="159"/>
      <c r="E3" s="159"/>
      <c r="F3" s="159"/>
      <c r="G3" s="159"/>
      <c r="H3" s="159"/>
    </row>
    <row r="4" spans="1:8" s="99" customFormat="1" ht="48" customHeight="1">
      <c r="A4" s="468" t="s">
        <v>404</v>
      </c>
      <c r="B4" s="468"/>
      <c r="C4" s="468"/>
      <c r="D4" s="468" t="s">
        <v>403</v>
      </c>
      <c r="E4" s="468"/>
      <c r="F4" s="468"/>
      <c r="G4" s="468"/>
      <c r="H4" s="468"/>
    </row>
    <row r="5" spans="1:8" s="99" customFormat="1" ht="44.25" customHeight="1" thickBot="1">
      <c r="A5" s="461" t="s">
        <v>684</v>
      </c>
      <c r="B5" s="462"/>
      <c r="C5" s="462"/>
      <c r="D5" s="462"/>
      <c r="E5" s="462"/>
      <c r="F5" s="455"/>
      <c r="G5" s="455"/>
      <c r="H5" s="455"/>
    </row>
    <row r="6" spans="1:8" s="5" customFormat="1" ht="20.25" customHeight="1" thickBot="1">
      <c r="A6" s="459" t="s">
        <v>291</v>
      </c>
      <c r="B6" s="463" t="s">
        <v>292</v>
      </c>
      <c r="C6" s="463" t="s">
        <v>294</v>
      </c>
      <c r="D6" s="463" t="s">
        <v>293</v>
      </c>
      <c r="E6" s="464" t="s">
        <v>295</v>
      </c>
      <c r="F6" s="474" t="s">
        <v>463</v>
      </c>
      <c r="G6" s="465" t="s">
        <v>460</v>
      </c>
      <c r="H6" s="465"/>
    </row>
    <row r="7" spans="1:8" s="5" customFormat="1" ht="48.75" customHeight="1" thickBot="1">
      <c r="A7" s="460"/>
      <c r="B7" s="463"/>
      <c r="C7" s="463"/>
      <c r="D7" s="463"/>
      <c r="E7" s="464"/>
      <c r="F7" s="475"/>
      <c r="G7" s="60" t="s">
        <v>461</v>
      </c>
      <c r="H7" s="60" t="s">
        <v>462</v>
      </c>
    </row>
    <row r="8" spans="1:8" s="1" customFormat="1" ht="18" customHeight="1">
      <c r="A8" s="456" t="s">
        <v>109</v>
      </c>
      <c r="B8" s="457"/>
      <c r="C8" s="457"/>
      <c r="D8" s="457"/>
      <c r="E8" s="457"/>
      <c r="F8" s="457"/>
      <c r="G8" s="457"/>
      <c r="H8" s="458"/>
    </row>
    <row r="9" spans="1:8" s="1" customFormat="1" ht="13.5" customHeight="1">
      <c r="A9" s="469" t="s">
        <v>468</v>
      </c>
      <c r="B9" s="34" t="s">
        <v>110</v>
      </c>
      <c r="C9" s="35" t="s">
        <v>112</v>
      </c>
      <c r="D9" s="34" t="s">
        <v>286</v>
      </c>
      <c r="E9" s="35" t="s">
        <v>118</v>
      </c>
      <c r="F9" s="35" t="s">
        <v>464</v>
      </c>
      <c r="G9" s="36">
        <v>1350</v>
      </c>
      <c r="H9" s="37">
        <v>1134</v>
      </c>
    </row>
    <row r="10" spans="1:8" s="1" customFormat="1" ht="13.5" customHeight="1">
      <c r="A10" s="470"/>
      <c r="B10" s="34" t="s">
        <v>296</v>
      </c>
      <c r="C10" s="35" t="s">
        <v>112</v>
      </c>
      <c r="D10" s="34" t="s">
        <v>286</v>
      </c>
      <c r="E10" s="35" t="s">
        <v>119</v>
      </c>
      <c r="F10" s="35" t="s">
        <v>465</v>
      </c>
      <c r="G10" s="36">
        <v>1125</v>
      </c>
      <c r="H10" s="37">
        <v>945</v>
      </c>
    </row>
    <row r="11" spans="1:8" s="1" customFormat="1" ht="13.5" customHeight="1">
      <c r="A11" s="470"/>
      <c r="B11" s="61" t="s">
        <v>113</v>
      </c>
      <c r="C11" s="62" t="s">
        <v>111</v>
      </c>
      <c r="D11" s="61" t="s">
        <v>286</v>
      </c>
      <c r="E11" s="62" t="s">
        <v>120</v>
      </c>
      <c r="F11" s="62" t="s">
        <v>466</v>
      </c>
      <c r="G11" s="72" t="s">
        <v>467</v>
      </c>
      <c r="H11" s="39">
        <v>324</v>
      </c>
    </row>
    <row r="12" spans="1:8" s="1" customFormat="1" ht="13.5" customHeight="1">
      <c r="A12" s="470"/>
      <c r="B12" s="61" t="s">
        <v>113</v>
      </c>
      <c r="C12" s="62" t="s">
        <v>112</v>
      </c>
      <c r="D12" s="61" t="s">
        <v>286</v>
      </c>
      <c r="E12" s="62" t="s">
        <v>121</v>
      </c>
      <c r="F12" s="62" t="s">
        <v>466</v>
      </c>
      <c r="G12" s="72">
        <v>450</v>
      </c>
      <c r="H12" s="39">
        <v>378</v>
      </c>
    </row>
    <row r="13" spans="1:8" s="1" customFormat="1" ht="13.5" customHeight="1">
      <c r="A13" s="470"/>
      <c r="B13" s="61" t="s">
        <v>113</v>
      </c>
      <c r="C13" s="62" t="s">
        <v>47</v>
      </c>
      <c r="D13" s="61" t="s">
        <v>286</v>
      </c>
      <c r="E13" s="62" t="s">
        <v>122</v>
      </c>
      <c r="F13" s="62" t="s">
        <v>280</v>
      </c>
      <c r="G13" s="72" t="s">
        <v>467</v>
      </c>
      <c r="H13" s="39">
        <v>504</v>
      </c>
    </row>
    <row r="14" spans="1:8" s="1" customFormat="1" ht="13.5" customHeight="1">
      <c r="A14" s="471" t="s">
        <v>469</v>
      </c>
      <c r="B14" s="472"/>
      <c r="C14" s="472"/>
      <c r="D14" s="472"/>
      <c r="E14" s="472"/>
      <c r="F14" s="472"/>
      <c r="G14" s="472"/>
      <c r="H14" s="473"/>
    </row>
    <row r="15" spans="1:8" s="1" customFormat="1" ht="23.25" customHeight="1">
      <c r="A15" s="476" t="s">
        <v>470</v>
      </c>
      <c r="B15" s="61" t="s">
        <v>113</v>
      </c>
      <c r="C15" s="195" t="s">
        <v>112</v>
      </c>
      <c r="D15" s="34" t="s">
        <v>72</v>
      </c>
      <c r="E15" s="195" t="s">
        <v>472</v>
      </c>
      <c r="F15" s="195" t="s">
        <v>474</v>
      </c>
      <c r="G15" s="136">
        <v>540</v>
      </c>
      <c r="H15" s="196" t="s">
        <v>476</v>
      </c>
    </row>
    <row r="16" spans="1:8" s="1" customFormat="1" ht="19.5" customHeight="1">
      <c r="A16" s="477"/>
      <c r="B16" s="34" t="s">
        <v>471</v>
      </c>
      <c r="C16" s="35" t="s">
        <v>112</v>
      </c>
      <c r="D16" s="34" t="s">
        <v>72</v>
      </c>
      <c r="E16" s="35" t="s">
        <v>473</v>
      </c>
      <c r="F16" s="35" t="s">
        <v>475</v>
      </c>
      <c r="G16" s="36">
        <v>540</v>
      </c>
      <c r="H16" s="196" t="s">
        <v>476</v>
      </c>
    </row>
    <row r="17" spans="1:8" s="1" customFormat="1" ht="18" customHeight="1">
      <c r="A17" s="328" t="s">
        <v>114</v>
      </c>
      <c r="B17" s="329"/>
      <c r="C17" s="329"/>
      <c r="D17" s="329"/>
      <c r="E17" s="329"/>
      <c r="F17" s="329"/>
      <c r="G17" s="329"/>
      <c r="H17" s="330"/>
    </row>
    <row r="18" spans="1:8" s="1" customFormat="1" ht="13.5" customHeight="1">
      <c r="A18" s="33" t="s">
        <v>115</v>
      </c>
      <c r="B18" s="34" t="s">
        <v>113</v>
      </c>
      <c r="C18" s="35" t="s">
        <v>467</v>
      </c>
      <c r="D18" s="38" t="s">
        <v>15</v>
      </c>
      <c r="E18" s="35"/>
      <c r="F18" s="35"/>
      <c r="G18" s="478">
        <v>1020</v>
      </c>
      <c r="H18" s="479"/>
    </row>
    <row r="19" spans="1:8" s="1" customFormat="1" ht="13.5" customHeight="1">
      <c r="A19" s="33" t="s">
        <v>115</v>
      </c>
      <c r="B19" s="34" t="s">
        <v>296</v>
      </c>
      <c r="C19" s="35" t="s">
        <v>467</v>
      </c>
      <c r="D19" s="38" t="s">
        <v>15</v>
      </c>
      <c r="E19" s="35"/>
      <c r="F19" s="35"/>
      <c r="G19" s="478">
        <v>1520</v>
      </c>
      <c r="H19" s="479"/>
    </row>
    <row r="20" spans="1:8" s="1" customFormat="1" ht="13.5" customHeight="1">
      <c r="A20" s="33" t="s">
        <v>115</v>
      </c>
      <c r="B20" s="34" t="s">
        <v>110</v>
      </c>
      <c r="C20" s="35" t="s">
        <v>467</v>
      </c>
      <c r="D20" s="38" t="s">
        <v>15</v>
      </c>
      <c r="E20" s="35"/>
      <c r="F20" s="35"/>
      <c r="G20" s="478">
        <v>1720</v>
      </c>
      <c r="H20" s="479"/>
    </row>
    <row r="21" spans="1:8" s="1" customFormat="1" ht="13.5" customHeight="1">
      <c r="A21" s="33" t="s">
        <v>117</v>
      </c>
      <c r="B21" s="34" t="s">
        <v>289</v>
      </c>
      <c r="C21" s="35" t="s">
        <v>467</v>
      </c>
      <c r="D21" s="38" t="s">
        <v>15</v>
      </c>
      <c r="E21" s="35"/>
      <c r="F21" s="35" t="s">
        <v>116</v>
      </c>
      <c r="G21" s="478">
        <v>45</v>
      </c>
      <c r="H21" s="479"/>
    </row>
    <row r="22" spans="1:8" s="127" customFormat="1" ht="26.25" customHeight="1">
      <c r="A22" s="482" t="s">
        <v>477</v>
      </c>
      <c r="B22" s="482"/>
      <c r="C22" s="482"/>
      <c r="D22" s="483"/>
      <c r="E22" s="483"/>
      <c r="F22" s="483"/>
      <c r="G22" s="483"/>
      <c r="H22" s="483"/>
    </row>
    <row r="23" spans="1:8" s="82" customFormat="1" ht="24" customHeight="1">
      <c r="A23" s="128"/>
      <c r="B23" s="128"/>
      <c r="C23" s="129"/>
      <c r="D23" s="86"/>
      <c r="E23" s="86"/>
      <c r="F23" s="86"/>
      <c r="G23" s="86"/>
      <c r="H23" s="86"/>
    </row>
    <row r="24" spans="1:3" s="99" customFormat="1" ht="17.25" customHeight="1">
      <c r="A24" s="100" t="s">
        <v>62</v>
      </c>
      <c r="B24" s="101"/>
      <c r="C24" s="101"/>
    </row>
    <row r="25" spans="1:3" s="99" customFormat="1" ht="19.5" customHeight="1">
      <c r="A25" s="102" t="s">
        <v>63</v>
      </c>
      <c r="B25" s="93"/>
      <c r="C25" s="103"/>
    </row>
    <row r="26" spans="1:8" s="99" customFormat="1" ht="19.5" customHeight="1">
      <c r="A26" s="92" t="s">
        <v>412</v>
      </c>
      <c r="B26" s="93"/>
      <c r="C26" s="103"/>
      <c r="D26" s="104"/>
      <c r="E26" s="104"/>
      <c r="F26" s="104"/>
      <c r="G26" s="104"/>
      <c r="H26" s="104"/>
    </row>
    <row r="27" spans="1:8" s="99" customFormat="1" ht="19.5" customHeight="1">
      <c r="A27" s="92" t="s">
        <v>413</v>
      </c>
      <c r="B27" s="93"/>
      <c r="C27" s="93"/>
      <c r="D27" s="104"/>
      <c r="E27" s="104"/>
      <c r="F27" s="104"/>
      <c r="G27" s="104"/>
      <c r="H27" s="104"/>
    </row>
    <row r="28" spans="1:8" s="99" customFormat="1" ht="19.5" customHeight="1">
      <c r="A28" s="92" t="s">
        <v>414</v>
      </c>
      <c r="B28" s="93"/>
      <c r="C28" s="104"/>
      <c r="D28" s="104"/>
      <c r="E28" s="104"/>
      <c r="F28" s="104"/>
      <c r="G28" s="104"/>
      <c r="H28" s="104"/>
    </row>
    <row r="29" spans="1:3" s="99" customFormat="1" ht="19.5" customHeight="1">
      <c r="A29" s="92" t="s">
        <v>104</v>
      </c>
      <c r="B29" s="93"/>
      <c r="C29" s="104"/>
    </row>
    <row r="30" spans="1:3" s="99" customFormat="1" ht="19.5" customHeight="1">
      <c r="A30" s="92" t="s">
        <v>240</v>
      </c>
      <c r="B30" s="93"/>
      <c r="C30" s="104"/>
    </row>
    <row r="31" spans="1:8" s="99" customFormat="1" ht="19.5" customHeight="1">
      <c r="A31" s="480" t="s">
        <v>384</v>
      </c>
      <c r="B31" s="481"/>
      <c r="C31" s="481"/>
      <c r="D31" s="97"/>
      <c r="E31" s="97"/>
      <c r="F31" s="97"/>
      <c r="G31" s="97"/>
      <c r="H31" s="97"/>
    </row>
    <row r="32" spans="1:8" s="99" customFormat="1" ht="19.5" customHeight="1">
      <c r="A32" s="480" t="s">
        <v>385</v>
      </c>
      <c r="B32" s="481"/>
      <c r="C32" s="481"/>
      <c r="D32" s="97"/>
      <c r="E32" s="97"/>
      <c r="F32" s="97"/>
      <c r="G32" s="97"/>
      <c r="H32" s="97"/>
    </row>
  </sheetData>
  <mergeCells count="26">
    <mergeCell ref="A15:A16"/>
    <mergeCell ref="G19:H19"/>
    <mergeCell ref="A31:C31"/>
    <mergeCell ref="A32:C32"/>
    <mergeCell ref="G20:H20"/>
    <mergeCell ref="A22:H22"/>
    <mergeCell ref="G18:H18"/>
    <mergeCell ref="G21:H21"/>
    <mergeCell ref="A17:H17"/>
    <mergeCell ref="A9:A13"/>
    <mergeCell ref="A14:H14"/>
    <mergeCell ref="F6:F7"/>
    <mergeCell ref="B6:B7"/>
    <mergeCell ref="C6:C7"/>
    <mergeCell ref="A1:H1"/>
    <mergeCell ref="D2:H2"/>
    <mergeCell ref="D4:H4"/>
    <mergeCell ref="A4:C4"/>
    <mergeCell ref="A2:C2"/>
    <mergeCell ref="F5:H5"/>
    <mergeCell ref="A8:H8"/>
    <mergeCell ref="A6:A7"/>
    <mergeCell ref="A5:E5"/>
    <mergeCell ref="D6:D7"/>
    <mergeCell ref="E6:E7"/>
    <mergeCell ref="G6:H6"/>
  </mergeCells>
  <printOptions/>
  <pageMargins left="0.24" right="0.17" top="0.5511811023622047" bottom="0.3937007874015748" header="0" footer="0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N45"/>
  <sheetViews>
    <sheetView view="pageBreakPreview" zoomScaleSheetLayoutView="100" workbookViewId="0" topLeftCell="A2">
      <selection activeCell="A7" sqref="A7:F7"/>
    </sheetView>
  </sheetViews>
  <sheetFormatPr defaultColWidth="9.140625" defaultRowHeight="12.75"/>
  <cols>
    <col min="1" max="1" width="16.28125" style="1" customWidth="1"/>
    <col min="2" max="2" width="13.57421875" style="1" customWidth="1"/>
    <col min="3" max="3" width="9.421875" style="4" customWidth="1"/>
    <col min="4" max="4" width="9.7109375" style="1" customWidth="1"/>
    <col min="5" max="5" width="10.00390625" style="4" customWidth="1"/>
    <col min="6" max="6" width="13.57421875" style="1" customWidth="1"/>
    <col min="7" max="7" width="11.8515625" style="15" customWidth="1"/>
    <col min="8" max="8" width="12.28125" style="2" customWidth="1"/>
    <col min="9" max="16384" width="9.140625" style="1" customWidth="1"/>
  </cols>
  <sheetData>
    <row r="1" spans="1:8" ht="33.75" customHeight="1" hidden="1">
      <c r="A1" s="491"/>
      <c r="B1" s="491"/>
      <c r="C1" s="491"/>
      <c r="D1" s="491"/>
      <c r="E1" s="491"/>
      <c r="F1" s="491"/>
      <c r="G1" s="491"/>
      <c r="H1" s="491"/>
    </row>
    <row r="2" spans="1:8" s="99" customFormat="1" ht="46.5" customHeight="1" thickBot="1">
      <c r="A2" s="442"/>
      <c r="B2" s="494"/>
      <c r="C2" s="494"/>
      <c r="D2" s="494"/>
      <c r="E2" s="494"/>
      <c r="F2" s="494"/>
      <c r="G2" s="494"/>
      <c r="H2" s="494"/>
    </row>
    <row r="3" spans="1:14" s="99" customFormat="1" ht="30" customHeight="1" thickTop="1">
      <c r="A3" s="204"/>
      <c r="B3" s="492"/>
      <c r="C3" s="492"/>
      <c r="D3" s="492"/>
      <c r="E3" s="492"/>
      <c r="F3" s="492"/>
      <c r="G3" s="493" t="s">
        <v>102</v>
      </c>
      <c r="H3" s="493"/>
      <c r="K3" s="496" t="s">
        <v>570</v>
      </c>
      <c r="L3" s="497"/>
      <c r="M3" s="497"/>
      <c r="N3" s="498"/>
    </row>
    <row r="4" spans="1:14" s="99" customFormat="1" ht="5.25" customHeight="1">
      <c r="A4" s="509" t="s">
        <v>97</v>
      </c>
      <c r="B4" s="509"/>
      <c r="C4" s="509"/>
      <c r="D4" s="509"/>
      <c r="E4" s="509"/>
      <c r="F4" s="509"/>
      <c r="G4" s="488"/>
      <c r="H4" s="489"/>
      <c r="K4" s="499"/>
      <c r="L4" s="500"/>
      <c r="M4" s="500"/>
      <c r="N4" s="501"/>
    </row>
    <row r="5" spans="1:14" s="99" customFormat="1" ht="39" customHeight="1">
      <c r="A5" s="141" t="s">
        <v>98</v>
      </c>
      <c r="B5" s="490" t="s">
        <v>490</v>
      </c>
      <c r="C5" s="490"/>
      <c r="D5" s="490"/>
      <c r="E5" s="490"/>
      <c r="F5" s="490"/>
      <c r="G5" s="490"/>
      <c r="H5" s="490"/>
      <c r="K5" s="499"/>
      <c r="L5" s="500"/>
      <c r="M5" s="500"/>
      <c r="N5" s="501"/>
    </row>
    <row r="6" spans="1:14" s="99" customFormat="1" ht="34.5" customHeight="1">
      <c r="A6" s="141" t="s">
        <v>99</v>
      </c>
      <c r="B6" s="490" t="s">
        <v>108</v>
      </c>
      <c r="C6" s="490"/>
      <c r="D6" s="490"/>
      <c r="E6" s="490"/>
      <c r="F6" s="490"/>
      <c r="G6" s="490"/>
      <c r="H6" s="490"/>
      <c r="K6" s="499"/>
      <c r="L6" s="500"/>
      <c r="M6" s="500"/>
      <c r="N6" s="501"/>
    </row>
    <row r="7" spans="1:14" s="161" customFormat="1" ht="41.25" customHeight="1" thickBot="1">
      <c r="A7" s="486" t="s">
        <v>685</v>
      </c>
      <c r="B7" s="486"/>
      <c r="C7" s="486"/>
      <c r="D7" s="486"/>
      <c r="E7" s="486"/>
      <c r="F7" s="486"/>
      <c r="G7" s="487" t="s">
        <v>6</v>
      </c>
      <c r="H7" s="487"/>
      <c r="K7" s="502"/>
      <c r="L7" s="503"/>
      <c r="M7" s="503"/>
      <c r="N7" s="504"/>
    </row>
    <row r="8" spans="1:6" s="146" customFormat="1" ht="21.75" customHeight="1" thickTop="1">
      <c r="A8" s="512" t="s">
        <v>442</v>
      </c>
      <c r="B8" s="512"/>
      <c r="C8" s="512"/>
      <c r="D8" s="512"/>
      <c r="E8" s="512"/>
      <c r="F8" s="512"/>
    </row>
    <row r="9" spans="1:8" s="99" customFormat="1" ht="15.75" customHeight="1" thickBot="1">
      <c r="A9" s="505" t="s">
        <v>291</v>
      </c>
      <c r="B9" s="507" t="s">
        <v>292</v>
      </c>
      <c r="C9" s="507" t="s">
        <v>101</v>
      </c>
      <c r="D9" s="507" t="s">
        <v>293</v>
      </c>
      <c r="E9" s="510" t="s">
        <v>100</v>
      </c>
      <c r="F9" s="507" t="s">
        <v>53</v>
      </c>
      <c r="G9" s="484" t="s">
        <v>44</v>
      </c>
      <c r="H9" s="485"/>
    </row>
    <row r="10" spans="1:8" ht="36" customHeight="1">
      <c r="A10" s="506"/>
      <c r="B10" s="508"/>
      <c r="C10" s="508"/>
      <c r="D10" s="508"/>
      <c r="E10" s="511"/>
      <c r="F10" s="508"/>
      <c r="G10" s="205" t="s">
        <v>487</v>
      </c>
      <c r="H10" s="206" t="s">
        <v>657</v>
      </c>
    </row>
    <row r="11" spans="1:8" ht="15" customHeight="1">
      <c r="A11" s="495" t="s">
        <v>267</v>
      </c>
      <c r="B11" s="495"/>
      <c r="C11" s="495"/>
      <c r="D11" s="495"/>
      <c r="E11" s="495"/>
      <c r="F11" s="495"/>
      <c r="G11" s="495"/>
      <c r="H11" s="495"/>
    </row>
    <row r="12" spans="1:8" ht="12.75">
      <c r="A12" s="45" t="s">
        <v>45</v>
      </c>
      <c r="B12" s="45" t="s">
        <v>46</v>
      </c>
      <c r="C12" s="46" t="s">
        <v>47</v>
      </c>
      <c r="D12" s="45" t="s">
        <v>286</v>
      </c>
      <c r="E12" s="46" t="s">
        <v>268</v>
      </c>
      <c r="F12" s="46" t="s">
        <v>73</v>
      </c>
      <c r="G12" s="36">
        <v>667</v>
      </c>
      <c r="H12" s="36">
        <v>481</v>
      </c>
    </row>
    <row r="13" spans="1:8" ht="12.75">
      <c r="A13" s="45" t="s">
        <v>45</v>
      </c>
      <c r="B13" s="45" t="s">
        <v>46</v>
      </c>
      <c r="C13" s="46" t="s">
        <v>48</v>
      </c>
      <c r="D13" s="36" t="s">
        <v>286</v>
      </c>
      <c r="E13" s="46" t="s">
        <v>269</v>
      </c>
      <c r="F13" s="46" t="s">
        <v>270</v>
      </c>
      <c r="G13" s="36">
        <v>730</v>
      </c>
      <c r="H13" s="36">
        <v>535</v>
      </c>
    </row>
    <row r="14" spans="1:8" ht="12.75">
      <c r="A14" s="45" t="s">
        <v>45</v>
      </c>
      <c r="B14" s="45" t="s">
        <v>46</v>
      </c>
      <c r="C14" s="46" t="s">
        <v>49</v>
      </c>
      <c r="D14" s="36" t="s">
        <v>286</v>
      </c>
      <c r="E14" s="46" t="s">
        <v>482</v>
      </c>
      <c r="F14" s="46" t="s">
        <v>484</v>
      </c>
      <c r="G14" s="36">
        <v>895</v>
      </c>
      <c r="H14" s="36">
        <v>683</v>
      </c>
    </row>
    <row r="15" spans="1:8" ht="12.75">
      <c r="A15" s="45" t="s">
        <v>45</v>
      </c>
      <c r="B15" s="45" t="s">
        <v>46</v>
      </c>
      <c r="C15" s="46" t="s">
        <v>27</v>
      </c>
      <c r="D15" s="36" t="s">
        <v>286</v>
      </c>
      <c r="E15" s="46" t="s">
        <v>483</v>
      </c>
      <c r="F15" s="46" t="s">
        <v>485</v>
      </c>
      <c r="G15" s="36"/>
      <c r="H15" s="36">
        <v>1114</v>
      </c>
    </row>
    <row r="16" spans="1:8" ht="15" customHeight="1">
      <c r="A16" s="495" t="s">
        <v>271</v>
      </c>
      <c r="B16" s="495"/>
      <c r="C16" s="495"/>
      <c r="D16" s="495"/>
      <c r="E16" s="495"/>
      <c r="F16" s="495"/>
      <c r="G16" s="495"/>
      <c r="H16" s="495"/>
    </row>
    <row r="17" spans="1:8" ht="12.75">
      <c r="A17" s="45" t="s">
        <v>45</v>
      </c>
      <c r="B17" s="45" t="s">
        <v>260</v>
      </c>
      <c r="C17" s="46" t="s">
        <v>47</v>
      </c>
      <c r="D17" s="45" t="s">
        <v>286</v>
      </c>
      <c r="E17" s="46" t="s">
        <v>417</v>
      </c>
      <c r="F17" s="46" t="s">
        <v>261</v>
      </c>
      <c r="G17" s="36">
        <v>640</v>
      </c>
      <c r="H17" s="36">
        <v>559</v>
      </c>
    </row>
    <row r="18" spans="1:8" ht="12.75">
      <c r="A18" s="45" t="s">
        <v>45</v>
      </c>
      <c r="B18" s="45" t="s">
        <v>260</v>
      </c>
      <c r="C18" s="46" t="s">
        <v>48</v>
      </c>
      <c r="D18" s="36" t="s">
        <v>286</v>
      </c>
      <c r="E18" s="46" t="s">
        <v>418</v>
      </c>
      <c r="F18" s="46" t="s">
        <v>262</v>
      </c>
      <c r="G18" s="36">
        <v>718</v>
      </c>
      <c r="H18" s="36">
        <v>627</v>
      </c>
    </row>
    <row r="19" spans="1:8" ht="12.75">
      <c r="A19" s="45" t="s">
        <v>45</v>
      </c>
      <c r="B19" s="45" t="s">
        <v>260</v>
      </c>
      <c r="C19" s="46" t="s">
        <v>49</v>
      </c>
      <c r="D19" s="36" t="s">
        <v>286</v>
      </c>
      <c r="E19" s="46" t="s">
        <v>419</v>
      </c>
      <c r="F19" s="46" t="s">
        <v>263</v>
      </c>
      <c r="G19" s="36">
        <v>828</v>
      </c>
      <c r="H19" s="36">
        <v>725</v>
      </c>
    </row>
    <row r="20" spans="1:8" ht="12.75">
      <c r="A20" s="45" t="s">
        <v>45</v>
      </c>
      <c r="B20" s="45" t="s">
        <v>260</v>
      </c>
      <c r="C20" s="46" t="s">
        <v>50</v>
      </c>
      <c r="D20" s="36" t="s">
        <v>286</v>
      </c>
      <c r="E20" s="46" t="s">
        <v>420</v>
      </c>
      <c r="F20" s="46" t="s">
        <v>421</v>
      </c>
      <c r="G20" s="36"/>
      <c r="H20" s="36">
        <v>877</v>
      </c>
    </row>
    <row r="21" spans="1:8" ht="12.75">
      <c r="A21" s="45" t="s">
        <v>45</v>
      </c>
      <c r="B21" s="45" t="s">
        <v>260</v>
      </c>
      <c r="C21" s="46" t="s">
        <v>23</v>
      </c>
      <c r="D21" s="36" t="s">
        <v>286</v>
      </c>
      <c r="E21" s="46" t="s">
        <v>422</v>
      </c>
      <c r="F21" s="46" t="s">
        <v>264</v>
      </c>
      <c r="G21" s="36">
        <v>1150</v>
      </c>
      <c r="H21" s="36">
        <v>1014</v>
      </c>
    </row>
    <row r="22" spans="1:8" ht="12.75">
      <c r="A22" s="45" t="s">
        <v>45</v>
      </c>
      <c r="B22" s="45" t="s">
        <v>68</v>
      </c>
      <c r="C22" s="46" t="s">
        <v>47</v>
      </c>
      <c r="D22" s="45" t="s">
        <v>286</v>
      </c>
      <c r="E22" s="46" t="s">
        <v>248</v>
      </c>
      <c r="F22" s="46" t="s">
        <v>423</v>
      </c>
      <c r="G22" s="36"/>
      <c r="H22" s="36">
        <v>552</v>
      </c>
    </row>
    <row r="23" spans="1:8" ht="12.75">
      <c r="A23" s="45" t="s">
        <v>45</v>
      </c>
      <c r="B23" s="45" t="s">
        <v>68</v>
      </c>
      <c r="C23" s="46" t="s">
        <v>48</v>
      </c>
      <c r="D23" s="36" t="s">
        <v>286</v>
      </c>
      <c r="E23" s="46" t="s">
        <v>424</v>
      </c>
      <c r="F23" s="46" t="s">
        <v>73</v>
      </c>
      <c r="G23" s="36"/>
      <c r="H23" s="36">
        <v>625</v>
      </c>
    </row>
    <row r="24" spans="1:8" ht="12.75">
      <c r="A24" s="45" t="s">
        <v>45</v>
      </c>
      <c r="B24" s="45" t="s">
        <v>68</v>
      </c>
      <c r="C24" s="46" t="s">
        <v>49</v>
      </c>
      <c r="D24" s="36" t="s">
        <v>286</v>
      </c>
      <c r="E24" s="46" t="s">
        <v>425</v>
      </c>
      <c r="F24" s="46" t="s">
        <v>426</v>
      </c>
      <c r="G24" s="36"/>
      <c r="H24" s="36">
        <v>768</v>
      </c>
    </row>
    <row r="25" spans="1:8" ht="12.75">
      <c r="A25" s="45" t="s">
        <v>45</v>
      </c>
      <c r="B25" s="45" t="s">
        <v>68</v>
      </c>
      <c r="C25" s="46" t="s">
        <v>50</v>
      </c>
      <c r="D25" s="36" t="s">
        <v>286</v>
      </c>
      <c r="E25" s="46" t="s">
        <v>427</v>
      </c>
      <c r="F25" s="46" t="s">
        <v>428</v>
      </c>
      <c r="G25" s="36"/>
      <c r="H25" s="36">
        <v>938</v>
      </c>
    </row>
    <row r="26" spans="1:8" ht="12.75">
      <c r="A26" s="45" t="s">
        <v>45</v>
      </c>
      <c r="B26" s="45" t="s">
        <v>68</v>
      </c>
      <c r="C26" s="46" t="s">
        <v>23</v>
      </c>
      <c r="D26" s="36" t="s">
        <v>286</v>
      </c>
      <c r="E26" s="46" t="s">
        <v>265</v>
      </c>
      <c r="F26" s="46" t="s">
        <v>266</v>
      </c>
      <c r="G26" s="36">
        <v>1218</v>
      </c>
      <c r="H26" s="36">
        <v>1096</v>
      </c>
    </row>
    <row r="27" spans="1:8" ht="15" customHeight="1">
      <c r="A27" s="495" t="s">
        <v>429</v>
      </c>
      <c r="B27" s="495"/>
      <c r="C27" s="495"/>
      <c r="D27" s="495"/>
      <c r="E27" s="495"/>
      <c r="F27" s="495"/>
      <c r="G27" s="495"/>
      <c r="H27" s="495"/>
    </row>
    <row r="28" spans="1:8" ht="15" customHeight="1">
      <c r="A28" s="180" t="s">
        <v>45</v>
      </c>
      <c r="B28" s="180" t="s">
        <v>46</v>
      </c>
      <c r="C28" s="180">
        <v>10</v>
      </c>
      <c r="D28" s="180" t="s">
        <v>286</v>
      </c>
      <c r="E28" s="180">
        <v>58.32</v>
      </c>
      <c r="F28" s="180" t="s">
        <v>430</v>
      </c>
      <c r="G28" s="181">
        <v>633</v>
      </c>
      <c r="H28" s="181">
        <v>475</v>
      </c>
    </row>
    <row r="29" spans="1:8" ht="15" customHeight="1">
      <c r="A29" s="180" t="s">
        <v>45</v>
      </c>
      <c r="B29" s="180" t="s">
        <v>46</v>
      </c>
      <c r="C29" s="180">
        <v>12</v>
      </c>
      <c r="D29" s="180" t="s">
        <v>286</v>
      </c>
      <c r="E29" s="180">
        <v>69.98</v>
      </c>
      <c r="F29" s="180" t="s">
        <v>431</v>
      </c>
      <c r="G29" s="181"/>
      <c r="H29" s="181">
        <v>532</v>
      </c>
    </row>
    <row r="30" spans="1:8" ht="12.75">
      <c r="A30" s="45" t="s">
        <v>432</v>
      </c>
      <c r="B30" s="45" t="s">
        <v>46</v>
      </c>
      <c r="C30" s="46" t="s">
        <v>49</v>
      </c>
      <c r="D30" s="36" t="s">
        <v>286</v>
      </c>
      <c r="E30" s="46" t="s">
        <v>66</v>
      </c>
      <c r="F30" s="46" t="s">
        <v>54</v>
      </c>
      <c r="G30" s="36"/>
      <c r="H30" s="36">
        <v>692</v>
      </c>
    </row>
    <row r="31" spans="1:8" ht="12.75">
      <c r="A31" s="45"/>
      <c r="B31" s="45" t="s">
        <v>46</v>
      </c>
      <c r="C31" s="46" t="s">
        <v>50</v>
      </c>
      <c r="D31" s="36" t="s">
        <v>286</v>
      </c>
      <c r="E31" s="46" t="s">
        <v>486</v>
      </c>
      <c r="F31" s="46" t="s">
        <v>0</v>
      </c>
      <c r="G31" s="36"/>
      <c r="H31" s="36">
        <v>855</v>
      </c>
    </row>
    <row r="32" spans="1:8" ht="15" customHeight="1">
      <c r="A32" s="45" t="s">
        <v>432</v>
      </c>
      <c r="B32" s="45" t="s">
        <v>46</v>
      </c>
      <c r="C32" s="46" t="s">
        <v>23</v>
      </c>
      <c r="D32" s="36" t="s">
        <v>286</v>
      </c>
      <c r="E32" s="46" t="s">
        <v>67</v>
      </c>
      <c r="F32" s="46" t="s">
        <v>55</v>
      </c>
      <c r="G32" s="36">
        <v>1250</v>
      </c>
      <c r="H32" s="36">
        <v>1015</v>
      </c>
    </row>
    <row r="33" spans="1:8" ht="21" customHeight="1">
      <c r="A33" s="495" t="s">
        <v>433</v>
      </c>
      <c r="B33" s="495"/>
      <c r="C33" s="495"/>
      <c r="D33" s="495"/>
      <c r="E33" s="495"/>
      <c r="F33" s="495"/>
      <c r="G33" s="495"/>
      <c r="H33" s="495"/>
    </row>
    <row r="34" spans="1:8" ht="21" customHeight="1">
      <c r="A34" s="181" t="s">
        <v>45</v>
      </c>
      <c r="B34" s="181" t="s">
        <v>434</v>
      </c>
      <c r="C34" s="182">
        <v>8</v>
      </c>
      <c r="D34" s="181" t="s">
        <v>286</v>
      </c>
      <c r="E34" s="182">
        <v>42.85</v>
      </c>
      <c r="F34" s="182" t="s">
        <v>435</v>
      </c>
      <c r="G34" s="181"/>
      <c r="H34" s="181">
        <v>420</v>
      </c>
    </row>
    <row r="35" spans="1:8" ht="21" customHeight="1">
      <c r="A35" s="181" t="s">
        <v>45</v>
      </c>
      <c r="B35" s="181" t="s">
        <v>434</v>
      </c>
      <c r="C35" s="182">
        <v>10</v>
      </c>
      <c r="D35" s="181" t="s">
        <v>286</v>
      </c>
      <c r="E35" s="182">
        <v>57.69</v>
      </c>
      <c r="F35" s="182" t="s">
        <v>436</v>
      </c>
      <c r="G35" s="181"/>
      <c r="H35" s="181">
        <v>505</v>
      </c>
    </row>
    <row r="36" spans="1:8" ht="21" customHeight="1">
      <c r="A36" s="181" t="s">
        <v>45</v>
      </c>
      <c r="B36" s="181" t="s">
        <v>434</v>
      </c>
      <c r="C36" s="182">
        <v>12</v>
      </c>
      <c r="D36" s="181" t="s">
        <v>286</v>
      </c>
      <c r="E36" s="182">
        <v>63.82</v>
      </c>
      <c r="F36" s="182" t="s">
        <v>437</v>
      </c>
      <c r="G36" s="181"/>
      <c r="H36" s="181">
        <v>580</v>
      </c>
    </row>
    <row r="37" spans="1:8" ht="21" customHeight="1">
      <c r="A37" s="181" t="s">
        <v>45</v>
      </c>
      <c r="B37" s="181" t="s">
        <v>434</v>
      </c>
      <c r="C37" s="182">
        <v>16</v>
      </c>
      <c r="D37" s="181" t="s">
        <v>286</v>
      </c>
      <c r="E37" s="182">
        <v>81.08</v>
      </c>
      <c r="F37" s="182" t="s">
        <v>438</v>
      </c>
      <c r="G37" s="181"/>
      <c r="H37" s="181">
        <v>730</v>
      </c>
    </row>
    <row r="38" spans="1:8" ht="21" customHeight="1">
      <c r="A38" s="181" t="s">
        <v>45</v>
      </c>
      <c r="B38" s="181" t="s">
        <v>434</v>
      </c>
      <c r="C38" s="182">
        <v>20</v>
      </c>
      <c r="D38" s="181" t="s">
        <v>286</v>
      </c>
      <c r="E38" s="182">
        <v>96.77</v>
      </c>
      <c r="F38" s="182" t="s">
        <v>439</v>
      </c>
      <c r="G38" s="181"/>
      <c r="H38" s="181">
        <v>880</v>
      </c>
    </row>
    <row r="39" spans="1:8" ht="21" customHeight="1">
      <c r="A39" s="181" t="s">
        <v>45</v>
      </c>
      <c r="B39" s="181" t="s">
        <v>434</v>
      </c>
      <c r="C39" s="182">
        <v>24</v>
      </c>
      <c r="D39" s="181" t="s">
        <v>286</v>
      </c>
      <c r="E39" s="182">
        <v>115.38</v>
      </c>
      <c r="F39" s="182" t="s">
        <v>440</v>
      </c>
      <c r="G39" s="181"/>
      <c r="H39" s="181">
        <v>1035</v>
      </c>
    </row>
    <row r="40" spans="1:8" ht="21" customHeight="1">
      <c r="A40" s="181" t="s">
        <v>45</v>
      </c>
      <c r="B40" s="181" t="s">
        <v>434</v>
      </c>
      <c r="C40" s="182">
        <v>26</v>
      </c>
      <c r="D40" s="181" t="s">
        <v>286</v>
      </c>
      <c r="E40" s="182">
        <v>125</v>
      </c>
      <c r="F40" s="182" t="s">
        <v>441</v>
      </c>
      <c r="G40" s="181"/>
      <c r="H40" s="181">
        <v>1066</v>
      </c>
    </row>
    <row r="41" spans="1:8" ht="15.75" customHeight="1">
      <c r="A41" s="207" t="s">
        <v>106</v>
      </c>
      <c r="B41" s="45" t="s">
        <v>46</v>
      </c>
      <c r="C41" s="183" t="s">
        <v>50</v>
      </c>
      <c r="D41" s="36" t="s">
        <v>286</v>
      </c>
      <c r="E41" s="183" t="s">
        <v>81</v>
      </c>
      <c r="F41" s="183" t="s">
        <v>82</v>
      </c>
      <c r="G41" s="36">
        <v>1300</v>
      </c>
      <c r="H41" s="36">
        <v>1190</v>
      </c>
    </row>
    <row r="42" spans="1:8" ht="12.75">
      <c r="A42" s="208"/>
      <c r="B42" s="208"/>
      <c r="C42" s="209"/>
      <c r="D42" s="208"/>
      <c r="E42" s="209"/>
      <c r="F42" s="208"/>
      <c r="G42" s="210"/>
      <c r="H42" s="211"/>
    </row>
    <row r="43" spans="1:8" ht="12.75">
      <c r="A43" s="208"/>
      <c r="B43" s="208"/>
      <c r="C43" s="209"/>
      <c r="D43" s="208"/>
      <c r="E43" s="209"/>
      <c r="F43" s="208"/>
      <c r="G43" s="210"/>
      <c r="H43" s="211"/>
    </row>
    <row r="44" spans="1:8" ht="12.75">
      <c r="A44" s="208"/>
      <c r="B44" s="208"/>
      <c r="C44" s="209"/>
      <c r="D44" s="208"/>
      <c r="E44" s="209"/>
      <c r="F44" s="208"/>
      <c r="G44" s="210"/>
      <c r="H44" s="211"/>
    </row>
    <row r="45" spans="1:8" ht="12.75">
      <c r="A45" s="208"/>
      <c r="B45" s="208"/>
      <c r="C45" s="209"/>
      <c r="D45" s="208"/>
      <c r="E45" s="209"/>
      <c r="F45" s="208"/>
      <c r="G45" s="210"/>
      <c r="H45" s="211"/>
    </row>
  </sheetData>
  <mergeCells count="23">
    <mergeCell ref="K3:N7"/>
    <mergeCell ref="A9:A10"/>
    <mergeCell ref="B9:B10"/>
    <mergeCell ref="C9:C10"/>
    <mergeCell ref="D9:D10"/>
    <mergeCell ref="A4:F4"/>
    <mergeCell ref="B5:H5"/>
    <mergeCell ref="E9:E10"/>
    <mergeCell ref="F9:F10"/>
    <mergeCell ref="A8:F8"/>
    <mergeCell ref="A16:H16"/>
    <mergeCell ref="A27:H27"/>
    <mergeCell ref="A33:H33"/>
    <mergeCell ref="A11:H11"/>
    <mergeCell ref="A1:H1"/>
    <mergeCell ref="B3:F3"/>
    <mergeCell ref="G3:H3"/>
    <mergeCell ref="A2:H2"/>
    <mergeCell ref="G9:H9"/>
    <mergeCell ref="A7:F7"/>
    <mergeCell ref="G7:H7"/>
    <mergeCell ref="G4:H4"/>
    <mergeCell ref="B6:H6"/>
  </mergeCells>
  <printOptions/>
  <pageMargins left="0.47" right="0.17" top="0.5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H32"/>
  <sheetViews>
    <sheetView view="pageBreakPreview" zoomScaleSheetLayoutView="100" workbookViewId="0" topLeftCell="A2">
      <selection activeCell="A7" sqref="A7:F7"/>
    </sheetView>
  </sheetViews>
  <sheetFormatPr defaultColWidth="9.140625" defaultRowHeight="12.75"/>
  <cols>
    <col min="1" max="1" width="17.7109375" style="1" customWidth="1"/>
    <col min="2" max="2" width="13.57421875" style="1" customWidth="1"/>
    <col min="3" max="3" width="10.28125" style="4" customWidth="1"/>
    <col min="4" max="4" width="9.7109375" style="1" customWidth="1"/>
    <col min="5" max="5" width="10.00390625" style="4" customWidth="1"/>
    <col min="6" max="6" width="14.28125" style="1" customWidth="1"/>
    <col min="7" max="7" width="11.8515625" style="15" customWidth="1"/>
    <col min="8" max="8" width="12.28125" style="2" customWidth="1"/>
    <col min="9" max="16384" width="9.140625" style="1" customWidth="1"/>
  </cols>
  <sheetData>
    <row r="1" spans="1:8" ht="33.75" customHeight="1" hidden="1">
      <c r="A1" s="491"/>
      <c r="B1" s="491"/>
      <c r="C1" s="491"/>
      <c r="D1" s="491"/>
      <c r="E1" s="491"/>
      <c r="F1" s="491"/>
      <c r="G1" s="491"/>
      <c r="H1" s="491"/>
    </row>
    <row r="2" spans="1:8" s="99" customFormat="1" ht="46.5" customHeight="1">
      <c r="A2" s="442"/>
      <c r="B2" s="494"/>
      <c r="C2" s="494"/>
      <c r="D2" s="494"/>
      <c r="E2" s="494"/>
      <c r="F2" s="494"/>
      <c r="G2" s="494"/>
      <c r="H2" s="494"/>
    </row>
    <row r="3" spans="1:8" s="99" customFormat="1" ht="30" customHeight="1">
      <c r="A3" s="140"/>
      <c r="B3" s="492"/>
      <c r="C3" s="492"/>
      <c r="D3" s="492"/>
      <c r="E3" s="492"/>
      <c r="F3" s="492"/>
      <c r="G3" s="493" t="s">
        <v>102</v>
      </c>
      <c r="H3" s="493"/>
    </row>
    <row r="4" spans="1:8" s="99" customFormat="1" ht="5.25" customHeight="1">
      <c r="A4" s="509" t="s">
        <v>97</v>
      </c>
      <c r="B4" s="509"/>
      <c r="C4" s="509"/>
      <c r="D4" s="509"/>
      <c r="E4" s="509"/>
      <c r="F4" s="509"/>
      <c r="G4" s="488"/>
      <c r="H4" s="489"/>
    </row>
    <row r="5" spans="1:8" s="99" customFormat="1" ht="34.5" customHeight="1">
      <c r="A5" s="141" t="s">
        <v>98</v>
      </c>
      <c r="B5" s="490" t="s">
        <v>389</v>
      </c>
      <c r="C5" s="490"/>
      <c r="D5" s="490"/>
      <c r="E5" s="490"/>
      <c r="F5" s="490"/>
      <c r="G5" s="490"/>
      <c r="H5" s="490"/>
    </row>
    <row r="6" spans="1:8" s="99" customFormat="1" ht="34.5" customHeight="1">
      <c r="A6" s="141" t="s">
        <v>99</v>
      </c>
      <c r="B6" s="490" t="s">
        <v>108</v>
      </c>
      <c r="C6" s="490"/>
      <c r="D6" s="490"/>
      <c r="E6" s="490"/>
      <c r="F6" s="490"/>
      <c r="G6" s="490"/>
      <c r="H6" s="490"/>
    </row>
    <row r="7" spans="1:8" s="161" customFormat="1" ht="41.25" customHeight="1">
      <c r="A7" s="486" t="s">
        <v>684</v>
      </c>
      <c r="B7" s="486"/>
      <c r="C7" s="486"/>
      <c r="D7" s="486"/>
      <c r="E7" s="486"/>
      <c r="F7" s="486"/>
      <c r="G7" s="487" t="s">
        <v>7</v>
      </c>
      <c r="H7" s="487"/>
    </row>
    <row r="9" spans="1:7" ht="13.5" thickBot="1">
      <c r="A9" s="522" t="s">
        <v>292</v>
      </c>
      <c r="B9" s="515" t="s">
        <v>294</v>
      </c>
      <c r="C9" s="515" t="s">
        <v>443</v>
      </c>
      <c r="D9" s="515" t="s">
        <v>444</v>
      </c>
      <c r="E9" s="515" t="s">
        <v>580</v>
      </c>
      <c r="F9" s="517" t="s">
        <v>581</v>
      </c>
      <c r="G9" s="518"/>
    </row>
    <row r="10" spans="1:7" ht="64.5" thickBot="1">
      <c r="A10" s="523"/>
      <c r="B10" s="516"/>
      <c r="C10" s="516"/>
      <c r="D10" s="516"/>
      <c r="E10" s="516"/>
      <c r="F10" s="221" t="s">
        <v>663</v>
      </c>
      <c r="G10" s="222" t="s">
        <v>664</v>
      </c>
    </row>
    <row r="11" spans="1:7" ht="12.75">
      <c r="A11" s="519" t="s">
        <v>582</v>
      </c>
      <c r="B11" s="520"/>
      <c r="C11" s="520"/>
      <c r="D11" s="520"/>
      <c r="E11" s="520"/>
      <c r="F11" s="520"/>
      <c r="G11" s="521"/>
    </row>
    <row r="12" spans="1:7" ht="12.75">
      <c r="A12" s="513" t="s">
        <v>253</v>
      </c>
      <c r="B12" s="184">
        <v>6</v>
      </c>
      <c r="C12" s="184" t="s">
        <v>286</v>
      </c>
      <c r="D12" s="184">
        <v>11.07</v>
      </c>
      <c r="E12" s="184" t="s">
        <v>388</v>
      </c>
      <c r="F12" s="223">
        <v>390</v>
      </c>
      <c r="G12" s="224">
        <v>378</v>
      </c>
    </row>
    <row r="13" spans="1:7" ht="12.75">
      <c r="A13" s="514"/>
      <c r="B13" s="184">
        <v>9</v>
      </c>
      <c r="C13" s="184" t="s">
        <v>286</v>
      </c>
      <c r="D13" s="184">
        <v>16.61</v>
      </c>
      <c r="E13" s="184" t="s">
        <v>448</v>
      </c>
      <c r="F13" s="223">
        <v>486</v>
      </c>
      <c r="G13" s="224">
        <v>454</v>
      </c>
    </row>
    <row r="14" spans="1:7" ht="12.75">
      <c r="A14" s="514"/>
      <c r="B14" s="184">
        <v>12</v>
      </c>
      <c r="C14" s="184" t="s">
        <v>286</v>
      </c>
      <c r="D14" s="184">
        <v>22.15</v>
      </c>
      <c r="E14" s="184" t="s">
        <v>447</v>
      </c>
      <c r="F14" s="223">
        <v>710</v>
      </c>
      <c r="G14" s="224">
        <v>680</v>
      </c>
    </row>
    <row r="15" spans="1:7" ht="12.75">
      <c r="A15" s="514"/>
      <c r="B15" s="225">
        <v>15</v>
      </c>
      <c r="C15" s="184" t="s">
        <v>286</v>
      </c>
      <c r="D15" s="225">
        <v>27.69</v>
      </c>
      <c r="E15" s="225" t="s">
        <v>449</v>
      </c>
      <c r="F15" s="226">
        <v>770</v>
      </c>
      <c r="G15" s="227">
        <v>754</v>
      </c>
    </row>
    <row r="16" spans="1:7" ht="12.75">
      <c r="A16" s="514"/>
      <c r="B16" s="225">
        <v>18</v>
      </c>
      <c r="C16" s="184" t="s">
        <v>286</v>
      </c>
      <c r="D16" s="225">
        <v>32.15</v>
      </c>
      <c r="E16" s="225" t="s">
        <v>583</v>
      </c>
      <c r="F16" s="226">
        <v>898</v>
      </c>
      <c r="G16" s="227">
        <v>871</v>
      </c>
    </row>
    <row r="17" spans="1:7" ht="12.75">
      <c r="A17" s="477"/>
      <c r="B17" s="225">
        <v>22</v>
      </c>
      <c r="C17" s="184" t="s">
        <v>286</v>
      </c>
      <c r="D17" s="225">
        <v>39.3</v>
      </c>
      <c r="E17" s="225" t="s">
        <v>584</v>
      </c>
      <c r="F17" s="226">
        <v>1160</v>
      </c>
      <c r="G17" s="227">
        <v>1102</v>
      </c>
    </row>
    <row r="20" spans="1:7" ht="13.5" thickBot="1">
      <c r="A20" s="522" t="s">
        <v>292</v>
      </c>
      <c r="B20" s="515" t="s">
        <v>294</v>
      </c>
      <c r="C20" s="515" t="s">
        <v>443</v>
      </c>
      <c r="D20" s="515" t="s">
        <v>444</v>
      </c>
      <c r="E20" s="515" t="s">
        <v>585</v>
      </c>
      <c r="F20" s="517" t="s">
        <v>581</v>
      </c>
      <c r="G20" s="518"/>
    </row>
    <row r="21" spans="1:7" ht="39" thickBot="1">
      <c r="A21" s="523"/>
      <c r="B21" s="516"/>
      <c r="C21" s="516"/>
      <c r="D21" s="516"/>
      <c r="E21" s="516"/>
      <c r="F21" s="221" t="s">
        <v>445</v>
      </c>
      <c r="G21" s="222" t="s">
        <v>446</v>
      </c>
    </row>
    <row r="22" spans="1:7" ht="12.75">
      <c r="A22" s="524" t="s">
        <v>586</v>
      </c>
      <c r="B22" s="525"/>
      <c r="C22" s="525"/>
      <c r="D22" s="525"/>
      <c r="E22" s="525"/>
      <c r="F22" s="525"/>
      <c r="G22" s="526"/>
    </row>
    <row r="23" spans="1:7" ht="12.75">
      <c r="A23" s="527" t="s">
        <v>251</v>
      </c>
      <c r="B23" s="185">
        <v>6</v>
      </c>
      <c r="C23" s="185" t="s">
        <v>286</v>
      </c>
      <c r="D23" s="185">
        <v>12.19</v>
      </c>
      <c r="E23" s="185" t="s">
        <v>587</v>
      </c>
      <c r="F23" s="228">
        <v>478</v>
      </c>
      <c r="G23" s="229">
        <v>452</v>
      </c>
    </row>
    <row r="24" spans="1:7" ht="12.75">
      <c r="A24" s="528"/>
      <c r="B24" s="185">
        <v>8</v>
      </c>
      <c r="C24" s="185" t="s">
        <v>286</v>
      </c>
      <c r="D24" s="185">
        <v>16.25</v>
      </c>
      <c r="E24" s="185" t="s">
        <v>448</v>
      </c>
      <c r="F24" s="228">
        <v>530</v>
      </c>
      <c r="G24" s="229">
        <v>505</v>
      </c>
    </row>
    <row r="25" spans="1:7" ht="12.75">
      <c r="A25" s="528"/>
      <c r="B25" s="185">
        <v>9</v>
      </c>
      <c r="C25" s="185" t="s">
        <v>286</v>
      </c>
      <c r="D25" s="185">
        <v>18.28</v>
      </c>
      <c r="E25" s="185" t="s">
        <v>588</v>
      </c>
      <c r="F25" s="228">
        <v>549</v>
      </c>
      <c r="G25" s="229">
        <v>522</v>
      </c>
    </row>
    <row r="26" spans="1:7" ht="12.75">
      <c r="A26" s="528"/>
      <c r="B26" s="185">
        <v>10</v>
      </c>
      <c r="C26" s="185" t="s">
        <v>286</v>
      </c>
      <c r="D26" s="185">
        <v>20.31</v>
      </c>
      <c r="E26" s="185" t="s">
        <v>51</v>
      </c>
      <c r="F26" s="228">
        <v>668</v>
      </c>
      <c r="G26" s="229">
        <v>629</v>
      </c>
    </row>
    <row r="27" spans="1:7" ht="12.75">
      <c r="A27" s="528"/>
      <c r="B27" s="185">
        <v>12</v>
      </c>
      <c r="C27" s="185" t="s">
        <v>286</v>
      </c>
      <c r="D27" s="185">
        <v>24.38</v>
      </c>
      <c r="E27" s="185" t="s">
        <v>589</v>
      </c>
      <c r="F27" s="228">
        <v>785</v>
      </c>
      <c r="G27" s="229">
        <v>755</v>
      </c>
    </row>
    <row r="28" spans="1:7" ht="12.75">
      <c r="A28" s="528"/>
      <c r="B28" s="185">
        <v>15</v>
      </c>
      <c r="C28" s="185" t="s">
        <v>286</v>
      </c>
      <c r="D28" s="185">
        <v>30.47</v>
      </c>
      <c r="E28" s="230" t="s">
        <v>590</v>
      </c>
      <c r="F28" s="228">
        <v>899</v>
      </c>
      <c r="G28" s="229">
        <v>810</v>
      </c>
    </row>
    <row r="29" spans="1:7" ht="12.75">
      <c r="A29" s="528"/>
      <c r="B29" s="185">
        <v>18</v>
      </c>
      <c r="C29" s="185" t="s">
        <v>286</v>
      </c>
      <c r="D29" s="185">
        <v>34.88</v>
      </c>
      <c r="E29" s="230" t="s">
        <v>591</v>
      </c>
      <c r="F29" s="228">
        <v>995</v>
      </c>
      <c r="G29" s="229">
        <v>944</v>
      </c>
    </row>
    <row r="30" spans="1:7" ht="12.75">
      <c r="A30" s="529"/>
      <c r="B30" s="185">
        <v>22</v>
      </c>
      <c r="C30" s="185" t="s">
        <v>286</v>
      </c>
      <c r="D30" s="185">
        <v>42.63</v>
      </c>
      <c r="E30" s="230" t="s">
        <v>592</v>
      </c>
      <c r="F30" s="228">
        <v>1360</v>
      </c>
      <c r="G30" s="229">
        <v>1180</v>
      </c>
    </row>
    <row r="32" ht="12.75">
      <c r="A32" s="231" t="s">
        <v>593</v>
      </c>
    </row>
  </sheetData>
  <mergeCells count="26">
    <mergeCell ref="F20:G20"/>
    <mergeCell ref="A22:G22"/>
    <mergeCell ref="A23:A30"/>
    <mergeCell ref="A20:A21"/>
    <mergeCell ref="B20:B21"/>
    <mergeCell ref="C20:C21"/>
    <mergeCell ref="D20:D21"/>
    <mergeCell ref="E20:E21"/>
    <mergeCell ref="A9:A10"/>
    <mergeCell ref="B9:B10"/>
    <mergeCell ref="C9:C10"/>
    <mergeCell ref="D9:D10"/>
    <mergeCell ref="A12:A17"/>
    <mergeCell ref="A7:F7"/>
    <mergeCell ref="G7:H7"/>
    <mergeCell ref="A4:F4"/>
    <mergeCell ref="G4:H4"/>
    <mergeCell ref="B5:H5"/>
    <mergeCell ref="B6:H6"/>
    <mergeCell ref="E9:E10"/>
    <mergeCell ref="F9:G9"/>
    <mergeCell ref="A11:G11"/>
    <mergeCell ref="A1:H1"/>
    <mergeCell ref="A2:H2"/>
    <mergeCell ref="B3:F3"/>
    <mergeCell ref="G3:H3"/>
  </mergeCells>
  <printOptions/>
  <pageMargins left="0.4" right="0.22" top="0.23" bottom="0.27" header="0.17" footer="0.17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2010-06-15T11:08:41Z</cp:lastPrinted>
  <dcterms:created xsi:type="dcterms:W3CDTF">1996-10-08T23:32:33Z</dcterms:created>
  <dcterms:modified xsi:type="dcterms:W3CDTF">2010-06-29T07:01:31Z</dcterms:modified>
  <cp:category/>
  <cp:version/>
  <cp:contentType/>
  <cp:contentStatus/>
</cp:coreProperties>
</file>